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Tổng hợp" sheetId="6" r:id="rId1"/>
    <sheet name="Nhân lực Y tế" sheetId="3" r:id="rId2"/>
    <sheet name="TH tóm tắt" sheetId="10" r:id="rId3"/>
    <sheet name="Sở, ngành" sheetId="13" r:id="rId4"/>
    <sheet name="CA, BĐ, BP" sheetId="14" r:id="rId5"/>
    <sheet name="Cấp huyện" sheetId="11" r:id="rId6"/>
    <sheet name="Cấp xã" sheetId="12" r:id="rId7"/>
  </sheets>
  <calcPr calcId="144525"/>
</workbook>
</file>

<file path=xl/calcChain.xml><?xml version="1.0" encoding="utf-8"?>
<calcChain xmlns="http://schemas.openxmlformats.org/spreadsheetml/2006/main">
  <c r="B16" i="12" l="1"/>
  <c r="B5" i="13" l="1"/>
  <c r="B4" i="13"/>
  <c r="R6" i="13"/>
  <c r="R8" i="13"/>
  <c r="R13" i="13"/>
  <c r="D14" i="13"/>
  <c r="E14" i="13"/>
  <c r="F14" i="13"/>
  <c r="G14" i="13"/>
  <c r="I14" i="13"/>
  <c r="J14" i="13"/>
  <c r="L14" i="13"/>
  <c r="M14" i="13"/>
  <c r="N14" i="13"/>
  <c r="O14" i="13"/>
  <c r="P14" i="13"/>
  <c r="Q14" i="13"/>
  <c r="H12" i="13"/>
  <c r="R12" i="13" s="1"/>
  <c r="K11" i="13"/>
  <c r="R11" i="13" s="1"/>
  <c r="K10" i="13"/>
  <c r="R10" i="13" s="1"/>
  <c r="K9" i="13"/>
  <c r="R9" i="13" s="1"/>
  <c r="H7" i="13"/>
  <c r="H14" i="13" s="1"/>
  <c r="C5" i="13"/>
  <c r="C14" i="13" s="1"/>
  <c r="E17" i="12"/>
  <c r="F17" i="12"/>
  <c r="G17" i="12"/>
  <c r="H17" i="12"/>
  <c r="I17" i="12"/>
  <c r="D16" i="12"/>
  <c r="J16" i="12"/>
  <c r="D15" i="12"/>
  <c r="B15" i="12"/>
  <c r="J15" i="12" s="1"/>
  <c r="D14" i="12"/>
  <c r="B14" i="12"/>
  <c r="J14" i="12" s="1"/>
  <c r="D13" i="12"/>
  <c r="B13" i="12"/>
  <c r="J13" i="12" s="1"/>
  <c r="D12" i="12"/>
  <c r="B12" i="12"/>
  <c r="J12" i="12" s="1"/>
  <c r="D11" i="12"/>
  <c r="B11" i="12"/>
  <c r="J11" i="12" s="1"/>
  <c r="D10" i="12"/>
  <c r="B10" i="12"/>
  <c r="J10" i="12" s="1"/>
  <c r="D9" i="12"/>
  <c r="B9" i="12"/>
  <c r="J9" i="12" s="1"/>
  <c r="D8" i="12"/>
  <c r="B8" i="12"/>
  <c r="J8" i="12" s="1"/>
  <c r="D7" i="12"/>
  <c r="B7" i="12"/>
  <c r="J7" i="12" s="1"/>
  <c r="D6" i="12"/>
  <c r="B6" i="12"/>
  <c r="J6" i="12" s="1"/>
  <c r="D5" i="12"/>
  <c r="B5" i="12"/>
  <c r="J5" i="12" s="1"/>
  <c r="D4" i="12"/>
  <c r="D17" i="12" s="1"/>
  <c r="C17" i="12"/>
  <c r="L5" i="11"/>
  <c r="L6" i="11"/>
  <c r="L7" i="11"/>
  <c r="L8" i="11"/>
  <c r="L9" i="11"/>
  <c r="L10" i="11"/>
  <c r="L11" i="11"/>
  <c r="L12" i="11"/>
  <c r="L13" i="11"/>
  <c r="L14" i="11"/>
  <c r="L15" i="11"/>
  <c r="L16" i="11"/>
  <c r="L4" i="11"/>
  <c r="L17" i="11" s="1"/>
  <c r="C17" i="11"/>
  <c r="D17" i="11"/>
  <c r="E17" i="11"/>
  <c r="F17" i="11"/>
  <c r="G17" i="11"/>
  <c r="H17" i="11"/>
  <c r="I17" i="11"/>
  <c r="J17" i="11"/>
  <c r="K17" i="11"/>
  <c r="B17" i="11"/>
  <c r="B5" i="11"/>
  <c r="B6" i="11"/>
  <c r="B7" i="11"/>
  <c r="B8" i="11"/>
  <c r="B9" i="11"/>
  <c r="B10" i="11"/>
  <c r="B11" i="11"/>
  <c r="B12" i="11"/>
  <c r="B13" i="11"/>
  <c r="B14" i="11"/>
  <c r="B15" i="11"/>
  <c r="B16" i="11"/>
  <c r="B4" i="11"/>
  <c r="F16" i="11"/>
  <c r="C16" i="11"/>
  <c r="F15" i="11"/>
  <c r="C15" i="11"/>
  <c r="F14" i="11"/>
  <c r="C14" i="11"/>
  <c r="F13" i="11"/>
  <c r="C13" i="11"/>
  <c r="F12" i="11"/>
  <c r="C12" i="11"/>
  <c r="F11" i="11"/>
  <c r="C11" i="11"/>
  <c r="F10" i="11"/>
  <c r="C10" i="11"/>
  <c r="F9" i="11"/>
  <c r="C9" i="11"/>
  <c r="F8" i="11"/>
  <c r="C8" i="11"/>
  <c r="F7" i="11"/>
  <c r="C7" i="11"/>
  <c r="F6" i="11"/>
  <c r="C6" i="11"/>
  <c r="F5" i="11"/>
  <c r="C5" i="11"/>
  <c r="F4" i="11"/>
  <c r="C4" i="11"/>
  <c r="C24" i="3"/>
  <c r="C20" i="3"/>
  <c r="C12" i="3"/>
  <c r="C36" i="6"/>
  <c r="C37" i="6"/>
  <c r="C38" i="6"/>
  <c r="C39" i="6"/>
  <c r="C33" i="6"/>
  <c r="C34" i="6"/>
  <c r="C35" i="6"/>
  <c r="C30" i="6"/>
  <c r="C27" i="6"/>
  <c r="C28" i="6"/>
  <c r="C26" i="6"/>
  <c r="C23" i="6"/>
  <c r="C24" i="6"/>
  <c r="C22" i="6"/>
  <c r="C16" i="6"/>
  <c r="C15" i="6"/>
  <c r="C13" i="6"/>
  <c r="C14" i="6"/>
  <c r="C12" i="6"/>
  <c r="C7" i="6"/>
  <c r="C8" i="6"/>
  <c r="C9" i="6"/>
  <c r="C6" i="6"/>
  <c r="AD7" i="10"/>
  <c r="AA7" i="10"/>
  <c r="W7" i="10"/>
  <c r="S7" i="10"/>
  <c r="O7" i="10"/>
  <c r="H7" i="10"/>
  <c r="C7" i="10"/>
  <c r="B7" i="10"/>
  <c r="AL7" i="10" s="1"/>
  <c r="AD6" i="10"/>
  <c r="AA6" i="10"/>
  <c r="W6" i="10"/>
  <c r="S6" i="10"/>
  <c r="O6" i="10"/>
  <c r="H6" i="10"/>
  <c r="C6" i="10"/>
  <c r="B6" i="10" s="1"/>
  <c r="AL6" i="10" s="1"/>
  <c r="AD5" i="10"/>
  <c r="AA5" i="10"/>
  <c r="W5" i="10"/>
  <c r="S5" i="10"/>
  <c r="O5" i="10"/>
  <c r="H5" i="10"/>
  <c r="C5" i="10"/>
  <c r="B5" i="10"/>
  <c r="AL5" i="10" s="1"/>
  <c r="B4" i="12" l="1"/>
  <c r="K14" i="13"/>
  <c r="R7" i="13"/>
  <c r="R4" i="13"/>
  <c r="R5" i="13"/>
  <c r="AL10" i="10"/>
  <c r="C10" i="10"/>
  <c r="D10" i="10"/>
  <c r="E10" i="10"/>
  <c r="F10" i="10"/>
  <c r="G10" i="10"/>
  <c r="H10" i="10"/>
  <c r="I10" i="10"/>
  <c r="J10" i="10"/>
  <c r="K10" i="10"/>
  <c r="L10" i="10"/>
  <c r="M10" i="10"/>
  <c r="N10" i="10"/>
  <c r="O10" i="10"/>
  <c r="P10" i="10"/>
  <c r="Q10" i="10"/>
  <c r="R10" i="10"/>
  <c r="S10" i="10"/>
  <c r="T10" i="10"/>
  <c r="U10" i="10"/>
  <c r="V10" i="10"/>
  <c r="W10" i="10"/>
  <c r="X10" i="10"/>
  <c r="Y10" i="10"/>
  <c r="Z10" i="10"/>
  <c r="AA10" i="10"/>
  <c r="AB10" i="10"/>
  <c r="AC10" i="10"/>
  <c r="AD10" i="10"/>
  <c r="AE10" i="10"/>
  <c r="AF10" i="10"/>
  <c r="AG10" i="10"/>
  <c r="AH10" i="10"/>
  <c r="AI10" i="10"/>
  <c r="AJ10" i="10"/>
  <c r="AK10" i="10"/>
  <c r="B10" i="10"/>
  <c r="B17" i="12" l="1"/>
  <c r="J4" i="12"/>
  <c r="J17" i="12" s="1"/>
  <c r="R14" i="13"/>
  <c r="B14" i="13"/>
  <c r="C11" i="6" l="1"/>
  <c r="P32" i="6" l="1"/>
  <c r="D32" i="6"/>
  <c r="P29" i="6"/>
  <c r="D29" i="6"/>
  <c r="P25" i="6"/>
  <c r="D25" i="6"/>
  <c r="P21" i="6"/>
  <c r="D21" i="6"/>
  <c r="P17" i="6"/>
  <c r="P10" i="6"/>
  <c r="D10" i="6"/>
  <c r="P5" i="6"/>
  <c r="D5" i="6"/>
  <c r="P4" i="6"/>
  <c r="P40" i="6" s="1"/>
  <c r="D4" i="6"/>
  <c r="D40" i="6" s="1"/>
  <c r="H32" i="6" l="1"/>
  <c r="H29" i="6"/>
  <c r="H25" i="6"/>
  <c r="H21" i="6"/>
  <c r="H17" i="6"/>
  <c r="H10" i="6"/>
  <c r="H5" i="6"/>
  <c r="H4" i="6" l="1"/>
  <c r="H40" i="6" s="1"/>
  <c r="O5" i="6"/>
  <c r="O32" i="6"/>
  <c r="O29" i="6"/>
  <c r="O25" i="6"/>
  <c r="O21" i="6"/>
  <c r="O17" i="6"/>
  <c r="O10" i="6"/>
  <c r="O4" i="6"/>
  <c r="O40" i="6" s="1"/>
  <c r="E32" i="6" l="1"/>
  <c r="F32" i="6"/>
  <c r="E29" i="6"/>
  <c r="F29" i="6"/>
  <c r="E25" i="6"/>
  <c r="F25" i="6"/>
  <c r="E21" i="6"/>
  <c r="F21" i="6"/>
  <c r="E10" i="6"/>
  <c r="F10" i="6"/>
  <c r="E5" i="6"/>
  <c r="E4" i="6" s="1"/>
  <c r="E40" i="6" s="1"/>
  <c r="F5" i="6"/>
  <c r="F4" i="6" s="1"/>
  <c r="F40" i="6" s="1"/>
  <c r="I32" i="6" l="1"/>
  <c r="J32" i="6"/>
  <c r="K32" i="6"/>
  <c r="L32" i="6"/>
  <c r="M32" i="6"/>
  <c r="N32" i="6"/>
  <c r="G32" i="6"/>
  <c r="I29" i="6"/>
  <c r="J29" i="6"/>
  <c r="K29" i="6"/>
  <c r="L29" i="6"/>
  <c r="M29" i="6"/>
  <c r="N29" i="6"/>
  <c r="G29" i="6"/>
  <c r="I25" i="6"/>
  <c r="J25" i="6"/>
  <c r="K25" i="6"/>
  <c r="L25" i="6"/>
  <c r="M25" i="6"/>
  <c r="N25" i="6"/>
  <c r="G25" i="6"/>
  <c r="I21" i="6"/>
  <c r="J21" i="6"/>
  <c r="K21" i="6"/>
  <c r="L21" i="6"/>
  <c r="M21" i="6"/>
  <c r="N21" i="6"/>
  <c r="G21" i="6"/>
  <c r="I17" i="6"/>
  <c r="J17" i="6"/>
  <c r="K17" i="6"/>
  <c r="L17" i="6"/>
  <c r="M17" i="6"/>
  <c r="N17" i="6"/>
  <c r="I10" i="6"/>
  <c r="J10" i="6"/>
  <c r="K10" i="6"/>
  <c r="L10" i="6"/>
  <c r="M10" i="6"/>
  <c r="N10" i="6"/>
  <c r="G10" i="6"/>
  <c r="I5" i="6"/>
  <c r="J5" i="6"/>
  <c r="K5" i="6"/>
  <c r="K4" i="6" s="1"/>
  <c r="L5" i="6"/>
  <c r="M5" i="6"/>
  <c r="M4" i="6" s="1"/>
  <c r="M40" i="6" s="1"/>
  <c r="N5" i="6"/>
  <c r="G5" i="6"/>
  <c r="G4" i="6" s="1"/>
  <c r="G40" i="6" s="1"/>
  <c r="N4" i="6" l="1"/>
  <c r="N40" i="6" s="1"/>
  <c r="L4" i="6"/>
  <c r="C10" i="6"/>
  <c r="I4" i="6"/>
  <c r="I40" i="6" s="1"/>
  <c r="J4" i="6"/>
  <c r="J40" i="6" s="1"/>
  <c r="L40" i="6"/>
  <c r="K40" i="6"/>
  <c r="S29" i="6"/>
  <c r="AA31" i="6"/>
  <c r="C31" i="6" s="1"/>
  <c r="C21" i="6" l="1"/>
  <c r="C25" i="6"/>
  <c r="C29" i="6"/>
  <c r="S32" i="6"/>
  <c r="T32" i="6"/>
  <c r="U32" i="6"/>
  <c r="V32" i="6"/>
  <c r="W32" i="6"/>
  <c r="X32" i="6"/>
  <c r="Y32" i="6"/>
  <c r="Z32" i="6"/>
  <c r="AA32" i="6"/>
  <c r="AB32" i="6"/>
  <c r="AC32" i="6"/>
  <c r="Q32" i="6"/>
  <c r="T29" i="6"/>
  <c r="U29" i="6"/>
  <c r="V29" i="6"/>
  <c r="W29" i="6"/>
  <c r="X29" i="6"/>
  <c r="Y29" i="6"/>
  <c r="Z29" i="6"/>
  <c r="AA29" i="6"/>
  <c r="AB29" i="6"/>
  <c r="AC29" i="6"/>
  <c r="Q29" i="6"/>
  <c r="S25" i="6"/>
  <c r="T25" i="6"/>
  <c r="U25" i="6"/>
  <c r="V25" i="6"/>
  <c r="W25" i="6"/>
  <c r="X25" i="6"/>
  <c r="Y25" i="6"/>
  <c r="Z25" i="6"/>
  <c r="AA25" i="6"/>
  <c r="AB25" i="6"/>
  <c r="AC25" i="6"/>
  <c r="Q25" i="6"/>
  <c r="AC21" i="6"/>
  <c r="S21" i="6"/>
  <c r="T21" i="6"/>
  <c r="U21" i="6"/>
  <c r="V21" i="6"/>
  <c r="W21" i="6"/>
  <c r="X21" i="6"/>
  <c r="Y21" i="6"/>
  <c r="Z21" i="6"/>
  <c r="AA21" i="6"/>
  <c r="AB21" i="6"/>
  <c r="Q21" i="6"/>
  <c r="S17" i="6"/>
  <c r="T17" i="6"/>
  <c r="U17" i="6"/>
  <c r="V17" i="6"/>
  <c r="W17" i="6"/>
  <c r="X17" i="6"/>
  <c r="Y17" i="6"/>
  <c r="Z17" i="6"/>
  <c r="AA17" i="6"/>
  <c r="AB17" i="6"/>
  <c r="AC17" i="6"/>
  <c r="Q17" i="6"/>
  <c r="S10" i="6"/>
  <c r="T10" i="6"/>
  <c r="U10" i="6"/>
  <c r="V10" i="6"/>
  <c r="W10" i="6"/>
  <c r="X10" i="6"/>
  <c r="Y10" i="6"/>
  <c r="Z10" i="6"/>
  <c r="AA10" i="6"/>
  <c r="AB10" i="6"/>
  <c r="AC10" i="6"/>
  <c r="Q10" i="6"/>
  <c r="Q5" i="6"/>
  <c r="S5" i="6"/>
  <c r="T5" i="6"/>
  <c r="U5" i="6"/>
  <c r="V5" i="6"/>
  <c r="W5" i="6"/>
  <c r="X5" i="6"/>
  <c r="Y5" i="6"/>
  <c r="Z5" i="6"/>
  <c r="AA5" i="6"/>
  <c r="AB5" i="6"/>
  <c r="AC5" i="6"/>
  <c r="R17" i="6"/>
  <c r="R10" i="6"/>
  <c r="R5" i="6"/>
  <c r="R32" i="6"/>
  <c r="R29" i="6"/>
  <c r="R25" i="6"/>
  <c r="R21" i="6"/>
  <c r="W4" i="6" l="1"/>
  <c r="W40" i="6" s="1"/>
  <c r="U4" i="6"/>
  <c r="U40" i="6" s="1"/>
  <c r="S4" i="6"/>
  <c r="S40" i="6" s="1"/>
  <c r="V4" i="6"/>
  <c r="V40" i="6" s="1"/>
  <c r="AC4" i="6"/>
  <c r="AC40" i="6" s="1"/>
  <c r="Y4" i="6"/>
  <c r="Y40" i="6" s="1"/>
  <c r="AB4" i="6"/>
  <c r="T4" i="6"/>
  <c r="T40" i="6" s="1"/>
  <c r="Z4" i="6"/>
  <c r="Z40" i="6" s="1"/>
  <c r="R4" i="6"/>
  <c r="R40" i="6" s="1"/>
  <c r="Q4" i="6"/>
  <c r="Q40" i="6" s="1"/>
  <c r="X4" i="6"/>
  <c r="X40" i="6" s="1"/>
  <c r="AB40" i="6"/>
  <c r="C5" i="6"/>
  <c r="C4" i="6" s="1"/>
  <c r="C32" i="6"/>
  <c r="AA4" i="6"/>
  <c r="AA40" i="6" s="1"/>
  <c r="C40" i="6" l="1"/>
</calcChain>
</file>

<file path=xl/sharedStrings.xml><?xml version="1.0" encoding="utf-8"?>
<sst xmlns="http://schemas.openxmlformats.org/spreadsheetml/2006/main" count="243" uniqueCount="129">
  <si>
    <t>STT</t>
  </si>
  <si>
    <t>Đơn vị</t>
  </si>
  <si>
    <t>Số lượng</t>
  </si>
  <si>
    <t>Đối tượng ưu tiên</t>
  </si>
  <si>
    <t>Lực lượng tuyến đầu phòng, chống dịch</t>
  </si>
  <si>
    <t>Người làm việc trong các cơ sở y tế</t>
  </si>
  <si>
    <t xml:space="preserve">Tuyến huyện </t>
  </si>
  <si>
    <t xml:space="preserve">Tuyến xã </t>
  </si>
  <si>
    <t>Ngoài công lập</t>
  </si>
  <si>
    <t xml:space="preserve">Người tham gia phòng chống dịch </t>
  </si>
  <si>
    <t>Người làm việc ở các khu cách ly</t>
  </si>
  <si>
    <t>Quân đội, Công an</t>
  </si>
  <si>
    <t>Nhân viên, cán bộ ngoại giao được cử đi nước ngoài; hải quan, cán bộ làm công tác xuất nhập cảnh;</t>
  </si>
  <si>
    <t>Nhân viên, cán bộ ngoại giao được cử đi nước ngoài;</t>
  </si>
  <si>
    <t xml:space="preserve">Cán bộ Hải quan </t>
  </si>
  <si>
    <t>Cán bộ làm công tác xuất nhập cảnh</t>
  </si>
  <si>
    <t>Người cung cấp dịch vụ thiết yếu: vận tải, du lịch; cung cấp dịch vụ điện, nước...;</t>
  </si>
  <si>
    <t xml:space="preserve">Đơn vị thuộc cấp huyện </t>
  </si>
  <si>
    <t xml:space="preserve">Người làm việc tại các cơ quan, đơn vị hành chính thường xuyên tiếp xúc với nhiều người </t>
  </si>
  <si>
    <t>Trung tâm hành chính công tỉnh</t>
  </si>
  <si>
    <t xml:space="preserve">Trung tâm hành chính công cấp huyện </t>
  </si>
  <si>
    <t xml:space="preserve">Trung tâm hành chính công cấp xã </t>
  </si>
  <si>
    <t>Người được cơ quan nhà nước có thẩm quyền cử đi công tác, học tập, lao động ở nước ngoài.</t>
  </si>
  <si>
    <t>Người sinh sống tại các vùng có dịch</t>
  </si>
  <si>
    <t>TỔNG</t>
  </si>
  <si>
    <t>Người làm nhiệm vụ truy vết, điều tra dịch tễ, tổ Covid-19 dựa vào cộng đồng, tình nguyện viên, phóng viên…</t>
  </si>
  <si>
    <r>
      <t xml:space="preserve">Giáo viên, người làm việc tại các cơ sở giáo dục, đào tạo </t>
    </r>
    <r>
      <rPr>
        <b/>
        <i/>
        <sz val="12"/>
        <color theme="1"/>
        <rFont val="Times New Roman"/>
        <family val="1"/>
      </rPr>
      <t>(cả công lập và ngoài công lập)</t>
    </r>
  </si>
  <si>
    <t>Tổng</t>
  </si>
  <si>
    <t>TP Hà Tĩnh</t>
  </si>
  <si>
    <t>TX Hồng Lĩnh</t>
  </si>
  <si>
    <t>TX Kỳ Anh</t>
  </si>
  <si>
    <t>Thạch Hà</t>
  </si>
  <si>
    <t>Cẩm Xuyên</t>
  </si>
  <si>
    <t>Hương Sơn</t>
  </si>
  <si>
    <t>Hương Khê</t>
  </si>
  <si>
    <t>Vũ Quang</t>
  </si>
  <si>
    <t>Đức Thọ</t>
  </si>
  <si>
    <t>Lộc Hà</t>
  </si>
  <si>
    <t>Huyện Kỳ Anh</t>
  </si>
  <si>
    <t>Huyện Nghi Xuân</t>
  </si>
  <si>
    <t>Huyện Can Lộc</t>
  </si>
  <si>
    <r>
      <t xml:space="preserve">Người nghèo, các đối tượng chính sách xã hội </t>
    </r>
    <r>
      <rPr>
        <b/>
        <i/>
        <sz val="12"/>
        <color theme="1"/>
        <rFont val="Times New Roman"/>
        <family val="1"/>
      </rPr>
      <t>(cấp xã tổng hợp)</t>
    </r>
  </si>
  <si>
    <t>UBND HUYỆN, TX, TP</t>
  </si>
  <si>
    <t>BCHQS tỉnh</t>
  </si>
  <si>
    <t>BCH BĐBP</t>
  </si>
  <si>
    <t>CA tỉnh</t>
  </si>
  <si>
    <t>Cục Hải quan</t>
  </si>
  <si>
    <t>BCĐ PCD tỉnh</t>
  </si>
  <si>
    <t>TT Hành chính công</t>
  </si>
  <si>
    <t>Thành viên Ban chỉ đạo phòng, chống dịch, trong đó</t>
  </si>
  <si>
    <t>- Tuyến tỉnh</t>
  </si>
  <si>
    <t xml:space="preserve">- Tuyến huyện </t>
  </si>
  <si>
    <t xml:space="preserve">- Tuyến xã </t>
  </si>
  <si>
    <t>a</t>
  </si>
  <si>
    <t>b</t>
  </si>
  <si>
    <t>c</t>
  </si>
  <si>
    <r>
      <t xml:space="preserve">Người lớn mắc các bệnh mạn tính, người trên 65 tuổi </t>
    </r>
    <r>
      <rPr>
        <b/>
        <i/>
        <sz val="12"/>
        <rFont val="Times New Roman"/>
        <family val="1"/>
      </rPr>
      <t>(Người trên 65 tuổi:144.498)</t>
    </r>
  </si>
  <si>
    <t>Sở Y tế</t>
  </si>
  <si>
    <t>Cấp xã</t>
  </si>
  <si>
    <t>Cấp huyện</t>
  </si>
  <si>
    <t>Sở, ngành</t>
  </si>
  <si>
    <t>Địa phương</t>
  </si>
  <si>
    <t>Công an tỉnh</t>
  </si>
  <si>
    <t>Tổng số</t>
  </si>
  <si>
    <t>SỞ Y TẾ</t>
  </si>
  <si>
    <r>
      <t xml:space="preserve">Tuyến tỉnh </t>
    </r>
    <r>
      <rPr>
        <i/>
        <sz val="12"/>
        <rFont val="Times New Roman"/>
        <family val="1"/>
      </rPr>
      <t>(Trung tâm KSBT tổng hợp)</t>
    </r>
  </si>
  <si>
    <r>
      <t xml:space="preserve">Quân đội </t>
    </r>
    <r>
      <rPr>
        <i/>
        <sz val="12"/>
        <rFont val="Times New Roman"/>
        <family val="1"/>
      </rPr>
      <t>(Thống kê theo địa bàn cấp huyện, do Bộ CHQS tỉnh tổng hợp)</t>
    </r>
  </si>
  <si>
    <r>
      <t xml:space="preserve">Công an </t>
    </r>
    <r>
      <rPr>
        <i/>
        <sz val="12"/>
        <rFont val="Times New Roman"/>
        <family val="1"/>
      </rPr>
      <t>(Thống kê theo địa bàn cấp huyện, do Công an tỉnh tổng hợp)</t>
    </r>
  </si>
  <si>
    <r>
      <t xml:space="preserve">Biên phòng </t>
    </r>
    <r>
      <rPr>
        <i/>
        <sz val="12"/>
        <rFont val="Times New Roman"/>
        <family val="1"/>
      </rPr>
      <t>(Thống kê theo địa bàn cấp huyện, do BĐBP tỉnh tổng hợp)</t>
    </r>
  </si>
  <si>
    <r>
      <t xml:space="preserve">Giáo viên, người làm việc tại các cơ sở giáo dục, đào tạo </t>
    </r>
    <r>
      <rPr>
        <b/>
        <i/>
        <sz val="12"/>
        <rFont val="Times New Roman"/>
        <family val="1"/>
      </rPr>
      <t>(cả công lập và ngoài công lập)</t>
    </r>
  </si>
  <si>
    <t>Tuyến tỉnh</t>
  </si>
  <si>
    <t>Tuyến huyện</t>
  </si>
  <si>
    <t>BVĐK thành phố</t>
  </si>
  <si>
    <t>BVĐK Lộc Hà</t>
  </si>
  <si>
    <t>BVĐK Đức Thọ</t>
  </si>
  <si>
    <t>BVĐK Cẩm Xuyên</t>
  </si>
  <si>
    <t>BVĐK TX Kỳ Anh</t>
  </si>
  <si>
    <t>BVĐK Hương Khê</t>
  </si>
  <si>
    <t>BVĐK Hồng Hà</t>
  </si>
  <si>
    <t>BVĐK Sài Gòn - Hà Tĩnh</t>
  </si>
  <si>
    <t>BVĐK tỉnh</t>
  </si>
  <si>
    <t>BV Mắt</t>
  </si>
  <si>
    <t>BV Phổi</t>
  </si>
  <si>
    <t>BV Tâm thần</t>
  </si>
  <si>
    <t>Trung tâm Kiểm soát bệnh tật</t>
  </si>
  <si>
    <t>Chi cục An toàn vệ sinh thực phẩm</t>
  </si>
  <si>
    <t>BV Phục hồi chức năng</t>
  </si>
  <si>
    <t>BV Y học cổ truyền</t>
  </si>
  <si>
    <t>Thống kê nhân lực các tuyến y tế</t>
  </si>
  <si>
    <t>Sở LĐTBXH</t>
  </si>
  <si>
    <t>Sở Ngoại vụ</t>
  </si>
  <si>
    <t>Sở 
Ngoại vụ</t>
  </si>
  <si>
    <t>Sở GDĐT</t>
  </si>
  <si>
    <t>Sở GTVT</t>
  </si>
  <si>
    <t>Sở Công thương</t>
  </si>
  <si>
    <t>Sở VHTTDL</t>
  </si>
  <si>
    <t xml:space="preserve">Người nghèo, các đối tượng chính sách xã hội </t>
  </si>
  <si>
    <t xml:space="preserve">Tuyến tỉnh </t>
  </si>
  <si>
    <t>Người tham gia phòng chống dịch (cấp tỉnh)</t>
  </si>
  <si>
    <t>BCH Bộ độ biên phòng</t>
  </si>
  <si>
    <t>Cơ quan, đơn vị</t>
  </si>
  <si>
    <t>THỐNG KÊ LỰC LƯỢNG QUÂN ĐỘI, CÔNG AN</t>
  </si>
  <si>
    <t>Người làm việc tại các cơ quan, đơn vị hành chính thường xuyên tiếp xúc với nhiều người  (TT hành chính công cấp xã)</t>
  </si>
  <si>
    <t>THỐNG KÊ ĐỐI TƯỢNG ƯU TIÊN CẤP XÃ</t>
  </si>
  <si>
    <t>THỐNG KÊ ĐỐI TƯỢNG ƯU TIÊN CẤP HUYỆN</t>
  </si>
  <si>
    <t>THỐNG KÊ ĐỐI TƯỢNG ƯU TIÊN CÁC SỞ, NGÀNH</t>
  </si>
  <si>
    <t>THỐNG KÊ TÓM TẮT ĐỐI TƯỢNG ƯU TIÊN TIÊM VẮC XIN COVID-19</t>
  </si>
  <si>
    <t>THỐNG KÊ SỐ LƯỢNG ĐỐI TƯỢNG ƯU TIÊN TIÊM VẮC XIN COVID-19 THEO NGHỊ QUYẾT 21</t>
  </si>
  <si>
    <t xml:space="preserve">Quân đội </t>
  </si>
  <si>
    <t xml:space="preserve">Công an </t>
  </si>
  <si>
    <t>Biên phòng</t>
  </si>
  <si>
    <r>
      <t xml:space="preserve">Hướng dẫn viên du lịch </t>
    </r>
    <r>
      <rPr>
        <i/>
        <sz val="12"/>
        <rFont val="Times New Roman"/>
        <family val="1"/>
      </rPr>
      <t>(Dự kiến)</t>
    </r>
  </si>
  <si>
    <r>
      <t xml:space="preserve">Vận tải </t>
    </r>
    <r>
      <rPr>
        <i/>
        <sz val="12"/>
        <rFont val="Times New Roman"/>
        <family val="1"/>
      </rPr>
      <t>(Dự kiến)</t>
    </r>
  </si>
  <si>
    <r>
      <t>Cung cấp dịch vụ điện, nước</t>
    </r>
    <r>
      <rPr>
        <i/>
        <sz val="12"/>
        <rFont val="Times New Roman"/>
        <family val="1"/>
      </rPr>
      <t xml:space="preserve"> (Dự kiến)</t>
    </r>
  </si>
  <si>
    <r>
      <t xml:space="preserve">Đơn vị trực thuộc </t>
    </r>
    <r>
      <rPr>
        <i/>
        <sz val="12"/>
        <rFont val="Times New Roman"/>
        <family val="1"/>
      </rPr>
      <t>Sở GD ĐT, Sở LĐTBXH</t>
    </r>
  </si>
  <si>
    <t xml:space="preserve">Người làm việc trong các cơ sở y tế </t>
  </si>
  <si>
    <t>Thành viên Ban chỉ đạo phòng, chống dịch cấp xã</t>
  </si>
  <si>
    <t>Thành viên Ban chỉ đạo phòng, chống dịch cấp huyện</t>
  </si>
  <si>
    <r>
      <t>Vận tải  (Sở GTVT</t>
    </r>
    <r>
      <rPr>
        <i/>
        <sz val="12"/>
        <rFont val="Times New Roman"/>
        <family val="1"/>
      </rPr>
      <t>)</t>
    </r>
  </si>
  <si>
    <r>
      <t xml:space="preserve">Hướng dẫn viên du lịch </t>
    </r>
    <r>
      <rPr>
        <i/>
        <sz val="12"/>
        <rFont val="Times New Roman"/>
        <family val="1"/>
      </rPr>
      <t>(Sở VHTT&amp;DL)</t>
    </r>
  </si>
  <si>
    <r>
      <t>Cung cấp dịch vụ điện, nước</t>
    </r>
    <r>
      <rPr>
        <i/>
        <sz val="12"/>
        <rFont val="Times New Roman"/>
        <family val="1"/>
      </rPr>
      <t xml:space="preserve"> (Sở Công Thương)</t>
    </r>
  </si>
  <si>
    <t xml:space="preserve">Biên phòng </t>
  </si>
  <si>
    <r>
      <t xml:space="preserve">Vận tải </t>
    </r>
    <r>
      <rPr>
        <i/>
        <sz val="12"/>
        <color theme="1"/>
        <rFont val="Times New Roman"/>
        <family val="1"/>
      </rPr>
      <t>(Sở GTVT)</t>
    </r>
  </si>
  <si>
    <r>
      <t xml:space="preserve">Hướng dẫn viên du lịch </t>
    </r>
    <r>
      <rPr>
        <i/>
        <sz val="12"/>
        <color theme="1"/>
        <rFont val="Times New Roman"/>
        <family val="1"/>
      </rPr>
      <t>(Sở VD-TTT&amp;DL)</t>
    </r>
  </si>
  <si>
    <r>
      <t>Cung cấp dịch vụ điện, nước</t>
    </r>
    <r>
      <rPr>
        <i/>
        <sz val="12"/>
        <color theme="1"/>
        <rFont val="Times New Roman"/>
        <family val="1"/>
      </rPr>
      <t xml:space="preserve"> (Sở Công Thương )</t>
    </r>
  </si>
  <si>
    <r>
      <t xml:space="preserve">Đơn vị trực thuộc Sở </t>
    </r>
    <r>
      <rPr>
        <i/>
        <sz val="12"/>
        <color theme="1"/>
        <rFont val="Times New Roman"/>
        <family val="1"/>
      </rPr>
      <t>(do Sở GD ĐT, Sở LĐTBXH tổng hợp)</t>
    </r>
  </si>
  <si>
    <t>Sở GTVT (dự kiến)</t>
  </si>
  <si>
    <t>Sở Công thương (Dự kiến)</t>
  </si>
  <si>
    <t>Sở VHTTDL (Dự kiến)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</si>
</sst>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right" vertical="center" wrapText="1"/>
    </xf>
    <xf numFmtId="164" fontId="3" fillId="0" borderId="1" xfId="1" applyNumberFormat="1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vertical="center"/>
    </xf>
    <xf numFmtId="0" fontId="2" fillId="0" borderId="1" xfId="0" quotePrefix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right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/>
    <xf numFmtId="164" fontId="2" fillId="0" borderId="1" xfId="1" quotePrefix="1" applyNumberFormat="1" applyFont="1" applyBorder="1" applyAlignment="1">
      <alignment horizontal="right" vertical="center" wrapText="1"/>
    </xf>
    <xf numFmtId="164" fontId="2" fillId="0" borderId="3" xfId="1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1" applyNumberFormat="1" applyFont="1" applyFill="1" applyBorder="1" applyAlignment="1">
      <alignment horizontal="right" vertical="center" wrapText="1"/>
    </xf>
    <xf numFmtId="0" fontId="7" fillId="2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right" vertical="center" wrapText="1"/>
    </xf>
    <xf numFmtId="164" fontId="9" fillId="0" borderId="1" xfId="1" applyNumberFormat="1" applyFont="1" applyBorder="1" applyAlignment="1">
      <alignment horizontal="center" vertical="center" wrapText="1"/>
    </xf>
    <xf numFmtId="164" fontId="9" fillId="0" borderId="1" xfId="1" applyNumberFormat="1" applyFont="1" applyBorder="1" applyAlignment="1">
      <alignment horizontal="right" vertical="center" wrapText="1"/>
    </xf>
    <xf numFmtId="3" fontId="9" fillId="0" borderId="1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right" vertical="center" wrapText="1"/>
    </xf>
    <xf numFmtId="164" fontId="11" fillId="0" borderId="1" xfId="1" applyNumberFormat="1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3" fontId="12" fillId="0" borderId="1" xfId="0" applyNumberFormat="1" applyFont="1" applyBorder="1" applyAlignment="1">
      <alignment vertical="center"/>
    </xf>
    <xf numFmtId="0" fontId="13" fillId="0" borderId="1" xfId="0" applyFont="1" applyFill="1" applyBorder="1" applyAlignment="1">
      <alignment horizontal="right" vertical="center" wrapText="1"/>
    </xf>
    <xf numFmtId="0" fontId="9" fillId="0" borderId="1" xfId="0" quotePrefix="1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 wrapText="1"/>
    </xf>
    <xf numFmtId="164" fontId="5" fillId="0" borderId="0" xfId="0" applyNumberFormat="1" applyFont="1" applyAlignment="1">
      <alignment horizontal="right" vertical="center" wrapText="1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64" fontId="10" fillId="0" borderId="1" xfId="1" applyNumberFormat="1" applyFont="1" applyBorder="1" applyAlignment="1">
      <alignment vertical="center"/>
    </xf>
    <xf numFmtId="164" fontId="12" fillId="0" borderId="1" xfId="1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tabSelected="1" zoomScale="70" zoomScaleNormal="70" workbookViewId="0">
      <pane xSplit="3" ySplit="3" topLeftCell="E22" activePane="bottomRight" state="frozen"/>
      <selection pane="topRight" activeCell="D1" sqref="D1"/>
      <selection pane="bottomLeft" activeCell="A4" sqref="A4"/>
      <selection pane="bottomRight" activeCell="G18" sqref="G18"/>
    </sheetView>
  </sheetViews>
  <sheetFormatPr defaultColWidth="9.140625" defaultRowHeight="15.75" x14ac:dyDescent="0.25"/>
  <cols>
    <col min="1" max="1" width="8.140625" style="36" customWidth="1"/>
    <col min="2" max="2" width="51.42578125" style="36" customWidth="1"/>
    <col min="3" max="3" width="14.140625" style="46" customWidth="1"/>
    <col min="4" max="4" width="12.28515625" style="46" customWidth="1"/>
    <col min="5" max="6" width="12.85546875" style="46" customWidth="1"/>
    <col min="7" max="7" width="12.28515625" style="46" customWidth="1"/>
    <col min="8" max="8" width="14.5703125" style="46" customWidth="1"/>
    <col min="9" max="9" width="11.7109375" style="46" customWidth="1"/>
    <col min="10" max="10" width="12" style="46" customWidth="1"/>
    <col min="11" max="11" width="13.140625" style="46" customWidth="1"/>
    <col min="12" max="12" width="13.7109375" style="46" customWidth="1"/>
    <col min="13" max="13" width="13.28515625" style="46" customWidth="1"/>
    <col min="14" max="15" width="12.85546875" style="46" customWidth="1"/>
    <col min="16" max="16" width="12.28515625" style="46" customWidth="1"/>
    <col min="17" max="17" width="12.7109375" style="36" customWidth="1"/>
    <col min="18" max="29" width="12.7109375" style="35" customWidth="1"/>
    <col min="30" max="16384" width="9.140625" style="36"/>
  </cols>
  <sheetData>
    <row r="1" spans="1:29" ht="29.25" customHeight="1" x14ac:dyDescent="0.25">
      <c r="A1" s="61" t="s">
        <v>107</v>
      </c>
      <c r="B1" s="61"/>
      <c r="C1" s="61"/>
      <c r="D1" s="61"/>
      <c r="E1" s="61"/>
      <c r="F1" s="61"/>
      <c r="G1" s="61"/>
      <c r="H1" s="61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9" ht="29.25" customHeight="1" x14ac:dyDescent="0.25">
      <c r="A2" s="60" t="s">
        <v>0</v>
      </c>
      <c r="B2" s="60" t="s">
        <v>3</v>
      </c>
      <c r="C2" s="60" t="s">
        <v>63</v>
      </c>
      <c r="D2" s="60" t="s">
        <v>47</v>
      </c>
      <c r="E2" s="62" t="s">
        <v>43</v>
      </c>
      <c r="F2" s="62" t="s">
        <v>44</v>
      </c>
      <c r="G2" s="62" t="s">
        <v>45</v>
      </c>
      <c r="H2" s="62" t="s">
        <v>57</v>
      </c>
      <c r="I2" s="60" t="s">
        <v>89</v>
      </c>
      <c r="J2" s="60" t="s">
        <v>91</v>
      </c>
      <c r="K2" s="60" t="s">
        <v>92</v>
      </c>
      <c r="L2" s="60" t="s">
        <v>93</v>
      </c>
      <c r="M2" s="60" t="s">
        <v>94</v>
      </c>
      <c r="N2" s="60" t="s">
        <v>95</v>
      </c>
      <c r="O2" s="60" t="s">
        <v>46</v>
      </c>
      <c r="P2" s="60" t="s">
        <v>48</v>
      </c>
      <c r="Q2" s="60" t="s">
        <v>42</v>
      </c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</row>
    <row r="3" spans="1:29" ht="56.25" customHeight="1" x14ac:dyDescent="0.25">
      <c r="A3" s="60"/>
      <c r="B3" s="60"/>
      <c r="C3" s="60"/>
      <c r="D3" s="60"/>
      <c r="E3" s="64"/>
      <c r="F3" s="64"/>
      <c r="G3" s="64"/>
      <c r="H3" s="63"/>
      <c r="I3" s="60"/>
      <c r="J3" s="60"/>
      <c r="K3" s="60"/>
      <c r="L3" s="60"/>
      <c r="M3" s="60"/>
      <c r="N3" s="60"/>
      <c r="O3" s="60"/>
      <c r="P3" s="60"/>
      <c r="Q3" s="11" t="s">
        <v>28</v>
      </c>
      <c r="R3" s="11" t="s">
        <v>29</v>
      </c>
      <c r="S3" s="11" t="s">
        <v>30</v>
      </c>
      <c r="T3" s="11" t="s">
        <v>39</v>
      </c>
      <c r="U3" s="11" t="s">
        <v>40</v>
      </c>
      <c r="V3" s="11" t="s">
        <v>31</v>
      </c>
      <c r="W3" s="11" t="s">
        <v>36</v>
      </c>
      <c r="X3" s="11" t="s">
        <v>33</v>
      </c>
      <c r="Y3" s="11" t="s">
        <v>34</v>
      </c>
      <c r="Z3" s="11" t="s">
        <v>35</v>
      </c>
      <c r="AA3" s="11" t="s">
        <v>37</v>
      </c>
      <c r="AB3" s="11" t="s">
        <v>32</v>
      </c>
      <c r="AC3" s="11" t="s">
        <v>38</v>
      </c>
    </row>
    <row r="4" spans="1:29" s="16" customFormat="1" ht="29.25" customHeight="1" x14ac:dyDescent="0.25">
      <c r="A4" s="11">
        <v>1</v>
      </c>
      <c r="B4" s="12" t="s">
        <v>4</v>
      </c>
      <c r="C4" s="13">
        <f t="shared" ref="C4:H4" si="0">SUM(C5,C10,C17)</f>
        <v>23324</v>
      </c>
      <c r="D4" s="13">
        <f t="shared" si="0"/>
        <v>46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3248</v>
      </c>
      <c r="I4" s="13">
        <f t="shared" ref="I4:O4" si="1">SUM(I5,I10,I17)</f>
        <v>0</v>
      </c>
      <c r="J4" s="13">
        <f t="shared" si="1"/>
        <v>0</v>
      </c>
      <c r="K4" s="13">
        <f t="shared" si="1"/>
        <v>0</v>
      </c>
      <c r="L4" s="13">
        <f t="shared" si="1"/>
        <v>0</v>
      </c>
      <c r="M4" s="13">
        <f t="shared" si="1"/>
        <v>0</v>
      </c>
      <c r="N4" s="13">
        <f t="shared" si="1"/>
        <v>0</v>
      </c>
      <c r="O4" s="13">
        <f t="shared" si="1"/>
        <v>0</v>
      </c>
      <c r="P4" s="13">
        <f t="shared" ref="P4:Q4" si="2">SUM(P5,P10,P17)</f>
        <v>0</v>
      </c>
      <c r="Q4" s="13">
        <f t="shared" si="2"/>
        <v>2424</v>
      </c>
      <c r="R4" s="13">
        <f>SUM(R5,R10,R17)</f>
        <v>888</v>
      </c>
      <c r="S4" s="13">
        <f t="shared" ref="S4:AC4" si="3">SUM(S5,S10,S17)</f>
        <v>282</v>
      </c>
      <c r="T4" s="13">
        <f t="shared" si="3"/>
        <v>1765</v>
      </c>
      <c r="U4" s="13">
        <f t="shared" si="3"/>
        <v>1423</v>
      </c>
      <c r="V4" s="13">
        <f t="shared" si="3"/>
        <v>2784</v>
      </c>
      <c r="W4" s="13">
        <f t="shared" si="3"/>
        <v>1738</v>
      </c>
      <c r="X4" s="13">
        <f t="shared" si="3"/>
        <v>2541</v>
      </c>
      <c r="Y4" s="13">
        <f t="shared" si="3"/>
        <v>2184</v>
      </c>
      <c r="Z4" s="13">
        <f t="shared" si="3"/>
        <v>988</v>
      </c>
      <c r="AA4" s="13">
        <f t="shared" si="3"/>
        <v>758</v>
      </c>
      <c r="AB4" s="13">
        <f t="shared" si="3"/>
        <v>1521</v>
      </c>
      <c r="AC4" s="13">
        <f t="shared" si="3"/>
        <v>734</v>
      </c>
    </row>
    <row r="5" spans="1:29" s="40" customFormat="1" ht="29.25" customHeight="1" x14ac:dyDescent="0.25">
      <c r="A5" s="37">
        <v>1.1000000000000001</v>
      </c>
      <c r="B5" s="38" t="s">
        <v>5</v>
      </c>
      <c r="C5" s="39">
        <f t="shared" ref="C5:H5" si="4">SUM(C6:C9)</f>
        <v>8061</v>
      </c>
      <c r="D5" s="39">
        <f t="shared" si="4"/>
        <v>0</v>
      </c>
      <c r="E5" s="39">
        <f t="shared" si="4"/>
        <v>0</v>
      </c>
      <c r="F5" s="39">
        <f t="shared" si="4"/>
        <v>0</v>
      </c>
      <c r="G5" s="39">
        <f t="shared" si="4"/>
        <v>0</v>
      </c>
      <c r="H5" s="39">
        <f t="shared" si="4"/>
        <v>3248</v>
      </c>
      <c r="I5" s="39">
        <f t="shared" ref="I5:O5" si="5">SUM(I6:I9)</f>
        <v>0</v>
      </c>
      <c r="J5" s="39">
        <f t="shared" si="5"/>
        <v>0</v>
      </c>
      <c r="K5" s="39">
        <f t="shared" si="5"/>
        <v>0</v>
      </c>
      <c r="L5" s="39">
        <f t="shared" si="5"/>
        <v>0</v>
      </c>
      <c r="M5" s="39">
        <f t="shared" si="5"/>
        <v>0</v>
      </c>
      <c r="N5" s="39">
        <f t="shared" si="5"/>
        <v>0</v>
      </c>
      <c r="O5" s="39">
        <f t="shared" si="5"/>
        <v>0</v>
      </c>
      <c r="P5" s="39">
        <f t="shared" ref="P5:Q5" si="6">SUM(P6:P9)</f>
        <v>0</v>
      </c>
      <c r="Q5" s="39">
        <f t="shared" si="6"/>
        <v>461</v>
      </c>
      <c r="R5" s="39">
        <f>SUM(R6:R9)</f>
        <v>305</v>
      </c>
      <c r="S5" s="39">
        <f t="shared" ref="S5:AC5" si="7">SUM(S6:S9)</f>
        <v>220</v>
      </c>
      <c r="T5" s="39">
        <f t="shared" si="7"/>
        <v>414</v>
      </c>
      <c r="U5" s="39">
        <f t="shared" si="7"/>
        <v>343</v>
      </c>
      <c r="V5" s="39">
        <f t="shared" si="7"/>
        <v>1053</v>
      </c>
      <c r="W5" s="39">
        <f t="shared" si="7"/>
        <v>280</v>
      </c>
      <c r="X5" s="39">
        <f t="shared" si="7"/>
        <v>506</v>
      </c>
      <c r="Y5" s="39">
        <f t="shared" si="7"/>
        <v>282</v>
      </c>
      <c r="Z5" s="39">
        <f t="shared" si="7"/>
        <v>219</v>
      </c>
      <c r="AA5" s="39">
        <f t="shared" si="7"/>
        <v>183</v>
      </c>
      <c r="AB5" s="39">
        <f t="shared" si="7"/>
        <v>198</v>
      </c>
      <c r="AC5" s="39">
        <f t="shared" si="7"/>
        <v>349</v>
      </c>
    </row>
    <row r="6" spans="1:29" ht="29.25" customHeight="1" x14ac:dyDescent="0.25">
      <c r="A6" s="41"/>
      <c r="B6" s="42" t="s">
        <v>65</v>
      </c>
      <c r="C6" s="30">
        <f>SUM(D6:AC6)</f>
        <v>1564</v>
      </c>
      <c r="D6" s="30"/>
      <c r="E6" s="30"/>
      <c r="F6" s="30"/>
      <c r="G6" s="30"/>
      <c r="H6" s="30">
        <v>1564</v>
      </c>
      <c r="I6" s="30"/>
      <c r="J6" s="30"/>
      <c r="K6" s="30"/>
      <c r="L6" s="30"/>
      <c r="M6" s="30"/>
      <c r="N6" s="30"/>
      <c r="O6" s="30"/>
      <c r="P6" s="30"/>
      <c r="Q6" s="29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29.25" customHeight="1" x14ac:dyDescent="0.25">
      <c r="A7" s="41"/>
      <c r="B7" s="42" t="s">
        <v>6</v>
      </c>
      <c r="C7" s="30">
        <f>SUM(D7:AC7)</f>
        <v>3076</v>
      </c>
      <c r="D7" s="30"/>
      <c r="E7" s="30"/>
      <c r="F7" s="30"/>
      <c r="G7" s="30"/>
      <c r="H7" s="30">
        <v>1387</v>
      </c>
      <c r="I7" s="30"/>
      <c r="J7" s="30"/>
      <c r="K7" s="30"/>
      <c r="L7" s="30"/>
      <c r="M7" s="30"/>
      <c r="N7" s="30"/>
      <c r="O7" s="30"/>
      <c r="P7" s="30"/>
      <c r="Q7" s="29">
        <v>22</v>
      </c>
      <c r="R7" s="30">
        <v>205</v>
      </c>
      <c r="S7" s="30">
        <v>51</v>
      </c>
      <c r="T7" s="30">
        <v>164</v>
      </c>
      <c r="U7" s="30">
        <v>191</v>
      </c>
      <c r="V7" s="30">
        <v>205</v>
      </c>
      <c r="W7" s="30">
        <v>29</v>
      </c>
      <c r="X7" s="30">
        <v>277</v>
      </c>
      <c r="Y7" s="30">
        <v>36</v>
      </c>
      <c r="Z7" s="30">
        <v>139</v>
      </c>
      <c r="AA7" s="43">
        <v>23</v>
      </c>
      <c r="AB7" s="32">
        <v>22</v>
      </c>
      <c r="AC7" s="30">
        <v>325</v>
      </c>
    </row>
    <row r="8" spans="1:29" ht="29.25" customHeight="1" x14ac:dyDescent="0.25">
      <c r="A8" s="41"/>
      <c r="B8" s="42" t="s">
        <v>7</v>
      </c>
      <c r="C8" s="30">
        <f>SUM(D8:AC8)</f>
        <v>1487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29">
        <v>82</v>
      </c>
      <c r="R8" s="30">
        <v>35</v>
      </c>
      <c r="S8" s="30">
        <v>84</v>
      </c>
      <c r="T8" s="30">
        <v>155</v>
      </c>
      <c r="U8" s="30">
        <v>137</v>
      </c>
      <c r="V8" s="30">
        <v>179</v>
      </c>
      <c r="W8" s="30">
        <v>162</v>
      </c>
      <c r="X8" s="30">
        <v>197</v>
      </c>
      <c r="Y8" s="30">
        <v>155</v>
      </c>
      <c r="Z8" s="30">
        <v>56</v>
      </c>
      <c r="AA8" s="43">
        <v>76</v>
      </c>
      <c r="AB8" s="32">
        <v>169</v>
      </c>
      <c r="AC8" s="30"/>
    </row>
    <row r="9" spans="1:29" ht="29.25" customHeight="1" x14ac:dyDescent="0.25">
      <c r="A9" s="41"/>
      <c r="B9" s="42" t="s">
        <v>8</v>
      </c>
      <c r="C9" s="30">
        <f>SUM(D9:AC9)</f>
        <v>1934</v>
      </c>
      <c r="D9" s="30"/>
      <c r="E9" s="30"/>
      <c r="F9" s="30"/>
      <c r="G9" s="30"/>
      <c r="H9" s="30">
        <v>297</v>
      </c>
      <c r="I9" s="30"/>
      <c r="J9" s="30"/>
      <c r="K9" s="30"/>
      <c r="L9" s="30"/>
      <c r="M9" s="30"/>
      <c r="N9" s="30"/>
      <c r="O9" s="30"/>
      <c r="P9" s="30"/>
      <c r="Q9" s="29">
        <v>357</v>
      </c>
      <c r="R9" s="30">
        <v>65</v>
      </c>
      <c r="S9" s="30">
        <v>85</v>
      </c>
      <c r="T9" s="30">
        <v>95</v>
      </c>
      <c r="U9" s="30">
        <v>15</v>
      </c>
      <c r="V9" s="30">
        <v>669</v>
      </c>
      <c r="W9" s="30">
        <v>89</v>
      </c>
      <c r="X9" s="30">
        <v>32</v>
      </c>
      <c r="Y9" s="30">
        <v>91</v>
      </c>
      <c r="Z9" s="30">
        <v>24</v>
      </c>
      <c r="AA9" s="43">
        <v>84</v>
      </c>
      <c r="AB9" s="32">
        <v>7</v>
      </c>
      <c r="AC9" s="30">
        <v>24</v>
      </c>
    </row>
    <row r="10" spans="1:29" s="40" customFormat="1" ht="29.25" customHeight="1" x14ac:dyDescent="0.25">
      <c r="A10" s="37">
        <v>1.2</v>
      </c>
      <c r="B10" s="38" t="s">
        <v>9</v>
      </c>
      <c r="C10" s="39">
        <f>SUM(C11,C15,C16)</f>
        <v>15263</v>
      </c>
      <c r="D10" s="39">
        <f>SUM(D11:D16)</f>
        <v>46</v>
      </c>
      <c r="E10" s="39">
        <f>SUM(E11:E16)</f>
        <v>0</v>
      </c>
      <c r="F10" s="39">
        <f>SUM(F11:F16)</f>
        <v>0</v>
      </c>
      <c r="G10" s="39">
        <f>SUM(G11:G16)</f>
        <v>0</v>
      </c>
      <c r="H10" s="39">
        <f>SUM(H11:H16)</f>
        <v>0</v>
      </c>
      <c r="I10" s="39">
        <f t="shared" ref="I10:O10" si="8">SUM(I11:I16)</f>
        <v>0</v>
      </c>
      <c r="J10" s="39">
        <f t="shared" si="8"/>
        <v>0</v>
      </c>
      <c r="K10" s="39">
        <f t="shared" si="8"/>
        <v>0</v>
      </c>
      <c r="L10" s="39">
        <f t="shared" si="8"/>
        <v>0</v>
      </c>
      <c r="M10" s="39">
        <f t="shared" si="8"/>
        <v>0</v>
      </c>
      <c r="N10" s="39">
        <f t="shared" si="8"/>
        <v>0</v>
      </c>
      <c r="O10" s="39">
        <f t="shared" si="8"/>
        <v>0</v>
      </c>
      <c r="P10" s="39">
        <f t="shared" ref="P10:Q10" si="9">SUM(P11:P16)</f>
        <v>0</v>
      </c>
      <c r="Q10" s="39">
        <f t="shared" si="9"/>
        <v>1963</v>
      </c>
      <c r="R10" s="39">
        <f>SUM(R11:R16)</f>
        <v>583</v>
      </c>
      <c r="S10" s="39">
        <f t="shared" ref="S10" si="10">SUM(S11:S16)</f>
        <v>62</v>
      </c>
      <c r="T10" s="39">
        <f t="shared" ref="T10:U10" si="11">SUM(T11:T16)</f>
        <v>1351</v>
      </c>
      <c r="U10" s="39">
        <f t="shared" si="11"/>
        <v>1080</v>
      </c>
      <c r="V10" s="39">
        <f t="shared" ref="V10" si="12">SUM(V11:V16)</f>
        <v>1731</v>
      </c>
      <c r="W10" s="39">
        <f t="shared" ref="W10:X10" si="13">SUM(W11:W16)</f>
        <v>1458</v>
      </c>
      <c r="X10" s="39">
        <f t="shared" si="13"/>
        <v>2035</v>
      </c>
      <c r="Y10" s="39">
        <f t="shared" ref="Y10" si="14">SUM(Y11:Y16)</f>
        <v>1902</v>
      </c>
      <c r="Z10" s="39">
        <f t="shared" ref="Z10:AA10" si="15">SUM(Z11:Z16)</f>
        <v>769</v>
      </c>
      <c r="AA10" s="39">
        <f t="shared" si="15"/>
        <v>575</v>
      </c>
      <c r="AB10" s="39">
        <f t="shared" ref="AB10" si="16">SUM(AB11:AB16)</f>
        <v>1323</v>
      </c>
      <c r="AC10" s="39">
        <f t="shared" ref="AC10" si="17">SUM(AC11:AC16)</f>
        <v>385</v>
      </c>
    </row>
    <row r="11" spans="1:29" ht="29.25" customHeight="1" x14ac:dyDescent="0.25">
      <c r="A11" s="41" t="s">
        <v>53</v>
      </c>
      <c r="B11" s="42" t="s">
        <v>49</v>
      </c>
      <c r="C11" s="30">
        <f>SUM(C12:C14)</f>
        <v>6220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29"/>
      <c r="R11" s="30"/>
      <c r="S11" s="30"/>
      <c r="T11" s="30"/>
      <c r="U11" s="30"/>
      <c r="V11" s="30"/>
      <c r="W11" s="30"/>
      <c r="X11" s="30"/>
      <c r="Y11" s="30"/>
      <c r="Z11" s="30"/>
      <c r="AA11" s="43"/>
      <c r="AB11" s="44"/>
      <c r="AC11" s="30"/>
    </row>
    <row r="12" spans="1:29" ht="29.25" customHeight="1" x14ac:dyDescent="0.25">
      <c r="A12" s="41"/>
      <c r="B12" s="45" t="s">
        <v>50</v>
      </c>
      <c r="C12" s="30">
        <f>SUM(D12:AC12)</f>
        <v>46</v>
      </c>
      <c r="D12" s="30">
        <v>46</v>
      </c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29"/>
      <c r="R12" s="30"/>
      <c r="S12" s="30"/>
      <c r="T12" s="30"/>
      <c r="U12" s="30"/>
      <c r="V12" s="30"/>
      <c r="W12" s="30"/>
      <c r="X12" s="30"/>
      <c r="Y12" s="30"/>
      <c r="Z12" s="30"/>
      <c r="AA12" s="43"/>
      <c r="AB12" s="44"/>
      <c r="AC12" s="30"/>
    </row>
    <row r="13" spans="1:29" ht="29.25" customHeight="1" x14ac:dyDescent="0.25">
      <c r="A13" s="41"/>
      <c r="B13" s="45" t="s">
        <v>51</v>
      </c>
      <c r="C13" s="30">
        <f>SUM(D13:AC13)</f>
        <v>461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29">
        <v>35</v>
      </c>
      <c r="R13" s="30">
        <v>25</v>
      </c>
      <c r="S13" s="30">
        <v>48</v>
      </c>
      <c r="T13" s="30">
        <v>37</v>
      </c>
      <c r="U13" s="30">
        <v>35</v>
      </c>
      <c r="V13" s="30">
        <v>40</v>
      </c>
      <c r="W13" s="30">
        <v>35</v>
      </c>
      <c r="X13" s="30">
        <v>32</v>
      </c>
      <c r="Y13" s="30">
        <v>35</v>
      </c>
      <c r="Z13" s="30">
        <v>39</v>
      </c>
      <c r="AA13" s="43">
        <v>30</v>
      </c>
      <c r="AB13" s="44">
        <v>38</v>
      </c>
      <c r="AC13" s="30">
        <v>32</v>
      </c>
    </row>
    <row r="14" spans="1:29" ht="29.25" customHeight="1" x14ac:dyDescent="0.25">
      <c r="A14" s="41"/>
      <c r="B14" s="45" t="s">
        <v>52</v>
      </c>
      <c r="C14" s="30">
        <f>SUM(D14:AC14)</f>
        <v>5713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29">
        <v>430</v>
      </c>
      <c r="R14" s="30">
        <v>144</v>
      </c>
      <c r="S14" s="30"/>
      <c r="T14" s="30">
        <v>545</v>
      </c>
      <c r="U14" s="30">
        <v>407</v>
      </c>
      <c r="V14" s="30">
        <v>749</v>
      </c>
      <c r="W14" s="30">
        <v>635</v>
      </c>
      <c r="X14" s="30">
        <v>510</v>
      </c>
      <c r="Y14" s="30">
        <v>508</v>
      </c>
      <c r="Z14" s="30">
        <v>277</v>
      </c>
      <c r="AA14" s="43">
        <v>305</v>
      </c>
      <c r="AB14" s="44">
        <v>850</v>
      </c>
      <c r="AC14" s="30">
        <v>353</v>
      </c>
    </row>
    <row r="15" spans="1:29" ht="29.25" customHeight="1" x14ac:dyDescent="0.25">
      <c r="A15" s="41" t="s">
        <v>54</v>
      </c>
      <c r="B15" s="42" t="s">
        <v>10</v>
      </c>
      <c r="C15" s="30">
        <f>SUM(D15:AC15)</f>
        <v>245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29"/>
      <c r="R15" s="30">
        <v>0</v>
      </c>
      <c r="S15" s="30">
        <v>14</v>
      </c>
      <c r="T15" s="30"/>
      <c r="U15" s="30"/>
      <c r="V15" s="30">
        <v>169</v>
      </c>
      <c r="W15" s="30">
        <v>18</v>
      </c>
      <c r="X15" s="30">
        <v>0</v>
      </c>
      <c r="Y15" s="30"/>
      <c r="Z15" s="30">
        <v>0</v>
      </c>
      <c r="AA15" s="43">
        <v>0</v>
      </c>
      <c r="AB15" s="44">
        <v>44</v>
      </c>
      <c r="AC15" s="30"/>
    </row>
    <row r="16" spans="1:29" ht="48.75" customHeight="1" x14ac:dyDescent="0.25">
      <c r="A16" s="41" t="s">
        <v>55</v>
      </c>
      <c r="B16" s="42" t="s">
        <v>25</v>
      </c>
      <c r="C16" s="30">
        <f>SUM(D16:AC16)</f>
        <v>8798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29">
        <v>1498</v>
      </c>
      <c r="R16" s="30">
        <v>414</v>
      </c>
      <c r="S16" s="30"/>
      <c r="T16" s="30">
        <v>769</v>
      </c>
      <c r="U16" s="30">
        <v>638</v>
      </c>
      <c r="V16" s="30">
        <v>773</v>
      </c>
      <c r="W16" s="30">
        <v>770</v>
      </c>
      <c r="X16" s="30">
        <v>1493</v>
      </c>
      <c r="Y16" s="30">
        <v>1359</v>
      </c>
      <c r="Z16" s="30">
        <v>453</v>
      </c>
      <c r="AA16" s="43">
        <v>240</v>
      </c>
      <c r="AB16" s="44">
        <v>391</v>
      </c>
      <c r="AC16" s="30"/>
    </row>
    <row r="17" spans="1:29" s="40" customFormat="1" ht="27" customHeight="1" x14ac:dyDescent="0.25">
      <c r="A17" s="37">
        <v>1.3</v>
      </c>
      <c r="B17" s="38" t="s">
        <v>11</v>
      </c>
      <c r="C17" s="39"/>
      <c r="D17" s="39"/>
      <c r="E17" s="39"/>
      <c r="F17" s="39"/>
      <c r="G17" s="39"/>
      <c r="H17" s="39">
        <f t="shared" ref="H17" si="18">SUM(H18:H20)</f>
        <v>0</v>
      </c>
      <c r="I17" s="39">
        <f t="shared" ref="I17:O17" si="19">SUM(I18:I20)</f>
        <v>0</v>
      </c>
      <c r="J17" s="39">
        <f t="shared" si="19"/>
        <v>0</v>
      </c>
      <c r="K17" s="39">
        <f t="shared" si="19"/>
        <v>0</v>
      </c>
      <c r="L17" s="39">
        <f t="shared" si="19"/>
        <v>0</v>
      </c>
      <c r="M17" s="39">
        <f t="shared" si="19"/>
        <v>0</v>
      </c>
      <c r="N17" s="39">
        <f t="shared" si="19"/>
        <v>0</v>
      </c>
      <c r="O17" s="39">
        <f t="shared" si="19"/>
        <v>0</v>
      </c>
      <c r="P17" s="39">
        <f t="shared" ref="P17:Q17" si="20">SUM(P18:P20)</f>
        <v>0</v>
      </c>
      <c r="Q17" s="39">
        <f t="shared" si="20"/>
        <v>0</v>
      </c>
      <c r="R17" s="39">
        <f>SUM(R18:R20)</f>
        <v>0</v>
      </c>
      <c r="S17" s="39">
        <f t="shared" ref="S17" si="21">SUM(S18:S20)</f>
        <v>0</v>
      </c>
      <c r="T17" s="39">
        <f t="shared" ref="T17:U17" si="22">SUM(T18:T20)</f>
        <v>0</v>
      </c>
      <c r="U17" s="39">
        <f t="shared" si="22"/>
        <v>0</v>
      </c>
      <c r="V17" s="39">
        <f t="shared" ref="V17" si="23">SUM(V18:V20)</f>
        <v>0</v>
      </c>
      <c r="W17" s="39">
        <f t="shared" ref="W17:X17" si="24">SUM(W18:W20)</f>
        <v>0</v>
      </c>
      <c r="X17" s="39">
        <f t="shared" si="24"/>
        <v>0</v>
      </c>
      <c r="Y17" s="39">
        <f t="shared" ref="Y17" si="25">SUM(Y18:Y20)</f>
        <v>0</v>
      </c>
      <c r="Z17" s="39">
        <f t="shared" ref="Z17:AA17" si="26">SUM(Z18:Z20)</f>
        <v>0</v>
      </c>
      <c r="AA17" s="39">
        <f t="shared" si="26"/>
        <v>0</v>
      </c>
      <c r="AB17" s="39">
        <f t="shared" ref="AB17" si="27">SUM(AB18:AB20)</f>
        <v>0</v>
      </c>
      <c r="AC17" s="39">
        <f t="shared" ref="AC17" si="28">SUM(AC18:AC20)</f>
        <v>0</v>
      </c>
    </row>
    <row r="18" spans="1:29" ht="27" customHeight="1" x14ac:dyDescent="0.25">
      <c r="A18" s="41"/>
      <c r="B18" s="42" t="s">
        <v>108</v>
      </c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29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  <row r="19" spans="1:29" ht="27" customHeight="1" x14ac:dyDescent="0.25">
      <c r="A19" s="41"/>
      <c r="B19" s="42" t="s">
        <v>109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29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</row>
    <row r="20" spans="1:29" ht="27" customHeight="1" x14ac:dyDescent="0.25">
      <c r="A20" s="41"/>
      <c r="B20" s="42" t="s">
        <v>110</v>
      </c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29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s="16" customFormat="1" ht="53.25" customHeight="1" x14ac:dyDescent="0.25">
      <c r="A21" s="11">
        <v>2</v>
      </c>
      <c r="B21" s="12" t="s">
        <v>12</v>
      </c>
      <c r="C21" s="13">
        <f t="shared" ref="C21:H21" si="29">SUM(C22:C24)</f>
        <v>243</v>
      </c>
      <c r="D21" s="13">
        <f t="shared" si="29"/>
        <v>0</v>
      </c>
      <c r="E21" s="13">
        <f t="shared" si="29"/>
        <v>0</v>
      </c>
      <c r="F21" s="13">
        <f t="shared" si="29"/>
        <v>0</v>
      </c>
      <c r="G21" s="13">
        <f t="shared" si="29"/>
        <v>0</v>
      </c>
      <c r="H21" s="13">
        <f t="shared" si="29"/>
        <v>0</v>
      </c>
      <c r="I21" s="13">
        <f t="shared" ref="I21:O21" si="30">SUM(I22:I24)</f>
        <v>0</v>
      </c>
      <c r="J21" s="13">
        <f t="shared" si="30"/>
        <v>19</v>
      </c>
      <c r="K21" s="13">
        <f t="shared" si="30"/>
        <v>0</v>
      </c>
      <c r="L21" s="13">
        <f t="shared" si="30"/>
        <v>0</v>
      </c>
      <c r="M21" s="13">
        <f t="shared" si="30"/>
        <v>0</v>
      </c>
      <c r="N21" s="13">
        <f t="shared" si="30"/>
        <v>0</v>
      </c>
      <c r="O21" s="13">
        <f t="shared" si="30"/>
        <v>224</v>
      </c>
      <c r="P21" s="13">
        <f t="shared" ref="P21:Q21" si="31">SUM(P22:P24)</f>
        <v>0</v>
      </c>
      <c r="Q21" s="13">
        <f t="shared" si="31"/>
        <v>0</v>
      </c>
      <c r="R21" s="13">
        <f>SUM(R22:R24)</f>
        <v>0</v>
      </c>
      <c r="S21" s="13">
        <f t="shared" ref="S21" si="32">SUM(S22:S24)</f>
        <v>0</v>
      </c>
      <c r="T21" s="13">
        <f t="shared" ref="T21:U21" si="33">SUM(T22:T24)</f>
        <v>0</v>
      </c>
      <c r="U21" s="13">
        <f t="shared" si="33"/>
        <v>0</v>
      </c>
      <c r="V21" s="13">
        <f t="shared" ref="V21" si="34">SUM(V22:V24)</f>
        <v>0</v>
      </c>
      <c r="W21" s="13">
        <f t="shared" ref="W21:X21" si="35">SUM(W22:W24)</f>
        <v>0</v>
      </c>
      <c r="X21" s="13">
        <f t="shared" si="35"/>
        <v>0</v>
      </c>
      <c r="Y21" s="13">
        <f t="shared" ref="Y21" si="36">SUM(Y22:Y24)</f>
        <v>0</v>
      </c>
      <c r="Z21" s="13">
        <f t="shared" ref="Z21:AA21" si="37">SUM(Z22:Z24)</f>
        <v>0</v>
      </c>
      <c r="AA21" s="13">
        <f t="shared" si="37"/>
        <v>0</v>
      </c>
      <c r="AB21" s="13">
        <f t="shared" ref="AB21:AC21" si="38">SUM(AB22:AB24)</f>
        <v>0</v>
      </c>
      <c r="AC21" s="13">
        <f t="shared" si="38"/>
        <v>0</v>
      </c>
    </row>
    <row r="22" spans="1:29" ht="30" customHeight="1" x14ac:dyDescent="0.25">
      <c r="A22" s="41"/>
      <c r="B22" s="42" t="s">
        <v>13</v>
      </c>
      <c r="C22" s="30">
        <f>SUM(D22:AC22)</f>
        <v>0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29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</row>
    <row r="23" spans="1:29" ht="30" customHeight="1" x14ac:dyDescent="0.25">
      <c r="A23" s="41"/>
      <c r="B23" s="42" t="s">
        <v>14</v>
      </c>
      <c r="C23" s="30">
        <f>SUM(D23:AC23)</f>
        <v>224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>
        <v>224</v>
      </c>
      <c r="P23" s="30"/>
      <c r="Q23" s="29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</row>
    <row r="24" spans="1:29" ht="30" customHeight="1" x14ac:dyDescent="0.25">
      <c r="A24" s="41"/>
      <c r="B24" s="42" t="s">
        <v>15</v>
      </c>
      <c r="C24" s="30">
        <f>SUM(D24:AC24)</f>
        <v>19</v>
      </c>
      <c r="D24" s="30"/>
      <c r="E24" s="30"/>
      <c r="F24" s="30"/>
      <c r="G24" s="30"/>
      <c r="H24" s="30"/>
      <c r="I24" s="30"/>
      <c r="J24" s="30">
        <v>19</v>
      </c>
      <c r="K24" s="30"/>
      <c r="L24" s="30"/>
      <c r="M24" s="30"/>
      <c r="N24" s="30"/>
      <c r="O24" s="30"/>
      <c r="P24" s="30"/>
      <c r="Q24" s="29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</row>
    <row r="25" spans="1:29" s="16" customFormat="1" ht="37.5" customHeight="1" x14ac:dyDescent="0.25">
      <c r="A25" s="11">
        <v>3</v>
      </c>
      <c r="B25" s="12" t="s">
        <v>16</v>
      </c>
      <c r="C25" s="13">
        <f t="shared" ref="C25:H25" si="39">SUM(C26:C28)</f>
        <v>1678</v>
      </c>
      <c r="D25" s="13">
        <f t="shared" si="39"/>
        <v>0</v>
      </c>
      <c r="E25" s="13">
        <f t="shared" si="39"/>
        <v>0</v>
      </c>
      <c r="F25" s="13">
        <f t="shared" si="39"/>
        <v>0</v>
      </c>
      <c r="G25" s="13">
        <f t="shared" si="39"/>
        <v>0</v>
      </c>
      <c r="H25" s="13">
        <f t="shared" si="39"/>
        <v>0</v>
      </c>
      <c r="I25" s="13">
        <f t="shared" ref="I25:O25" si="40">SUM(I26:I28)</f>
        <v>0</v>
      </c>
      <c r="J25" s="13">
        <f t="shared" si="40"/>
        <v>0</v>
      </c>
      <c r="K25" s="13">
        <f t="shared" si="40"/>
        <v>0</v>
      </c>
      <c r="L25" s="13">
        <f t="shared" si="40"/>
        <v>1000</v>
      </c>
      <c r="M25" s="13">
        <f t="shared" si="40"/>
        <v>500</v>
      </c>
      <c r="N25" s="13">
        <f t="shared" si="40"/>
        <v>178</v>
      </c>
      <c r="O25" s="13">
        <f t="shared" si="40"/>
        <v>0</v>
      </c>
      <c r="P25" s="13">
        <f t="shared" ref="P25:Q25" si="41">SUM(P26:P28)</f>
        <v>0</v>
      </c>
      <c r="Q25" s="13">
        <f t="shared" si="41"/>
        <v>0</v>
      </c>
      <c r="R25" s="13">
        <f>SUM(R26:R28)</f>
        <v>0</v>
      </c>
      <c r="S25" s="13">
        <f t="shared" ref="S25" si="42">SUM(S26:S28)</f>
        <v>0</v>
      </c>
      <c r="T25" s="13">
        <f t="shared" ref="T25:U25" si="43">SUM(T26:T28)</f>
        <v>0</v>
      </c>
      <c r="U25" s="13">
        <f t="shared" si="43"/>
        <v>0</v>
      </c>
      <c r="V25" s="13">
        <f t="shared" ref="V25" si="44">SUM(V26:V28)</f>
        <v>0</v>
      </c>
      <c r="W25" s="13">
        <f t="shared" ref="W25:X25" si="45">SUM(W26:W28)</f>
        <v>0</v>
      </c>
      <c r="X25" s="13">
        <f t="shared" si="45"/>
        <v>0</v>
      </c>
      <c r="Y25" s="13">
        <f t="shared" ref="Y25" si="46">SUM(Y26:Y28)</f>
        <v>0</v>
      </c>
      <c r="Z25" s="13">
        <f t="shared" ref="Z25:AA25" si="47">SUM(Z26:Z28)</f>
        <v>0</v>
      </c>
      <c r="AA25" s="13">
        <f t="shared" si="47"/>
        <v>0</v>
      </c>
      <c r="AB25" s="13">
        <f t="shared" ref="AB25" si="48">SUM(AB26:AB28)</f>
        <v>0</v>
      </c>
      <c r="AC25" s="13">
        <f t="shared" ref="AC25" si="49">SUM(AC26:AC28)</f>
        <v>0</v>
      </c>
    </row>
    <row r="26" spans="1:29" ht="20.100000000000001" customHeight="1" x14ac:dyDescent="0.25">
      <c r="A26" s="41"/>
      <c r="B26" s="42" t="s">
        <v>112</v>
      </c>
      <c r="C26" s="30">
        <f>SUM(D26:AC26)</f>
        <v>1000</v>
      </c>
      <c r="D26" s="30"/>
      <c r="E26" s="30"/>
      <c r="F26" s="30"/>
      <c r="G26" s="30"/>
      <c r="H26" s="30"/>
      <c r="I26" s="30"/>
      <c r="J26" s="30"/>
      <c r="K26" s="30"/>
      <c r="L26" s="30">
        <v>1000</v>
      </c>
      <c r="M26" s="30"/>
      <c r="N26" s="30"/>
      <c r="O26" s="30"/>
      <c r="P26" s="30"/>
      <c r="Q26" s="29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</row>
    <row r="27" spans="1:29" ht="20.100000000000001" customHeight="1" x14ac:dyDescent="0.25">
      <c r="A27" s="41"/>
      <c r="B27" s="42" t="s">
        <v>111</v>
      </c>
      <c r="C27" s="30">
        <f>SUM(D27:AC27)</f>
        <v>178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>
        <v>178</v>
      </c>
      <c r="O27" s="30"/>
      <c r="P27" s="30"/>
      <c r="Q27" s="29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</row>
    <row r="28" spans="1:29" ht="33.75" customHeight="1" x14ac:dyDescent="0.25">
      <c r="A28" s="41"/>
      <c r="B28" s="42" t="s">
        <v>113</v>
      </c>
      <c r="C28" s="30">
        <f>SUM(D28:AC28)</f>
        <v>500</v>
      </c>
      <c r="D28" s="30"/>
      <c r="E28" s="30"/>
      <c r="F28" s="30"/>
      <c r="G28" s="30"/>
      <c r="H28" s="30"/>
      <c r="I28" s="30"/>
      <c r="J28" s="30"/>
      <c r="K28" s="30"/>
      <c r="L28" s="30"/>
      <c r="M28" s="30">
        <v>500</v>
      </c>
      <c r="N28" s="30"/>
      <c r="O28" s="30"/>
      <c r="P28" s="30"/>
      <c r="Q28" s="29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</row>
    <row r="29" spans="1:29" s="16" customFormat="1" ht="33.75" customHeight="1" x14ac:dyDescent="0.25">
      <c r="A29" s="11">
        <v>4</v>
      </c>
      <c r="B29" s="12" t="s">
        <v>69</v>
      </c>
      <c r="C29" s="13">
        <f t="shared" ref="C29:H29" si="50">SUM(C30:C31)</f>
        <v>26045</v>
      </c>
      <c r="D29" s="13">
        <f t="shared" si="50"/>
        <v>0</v>
      </c>
      <c r="E29" s="13">
        <f t="shared" si="50"/>
        <v>0</v>
      </c>
      <c r="F29" s="13">
        <f t="shared" si="50"/>
        <v>0</v>
      </c>
      <c r="G29" s="13">
        <f t="shared" si="50"/>
        <v>0</v>
      </c>
      <c r="H29" s="13">
        <f t="shared" si="50"/>
        <v>0</v>
      </c>
      <c r="I29" s="13">
        <f t="shared" ref="I29:O29" si="51">SUM(I30:I31)</f>
        <v>1093</v>
      </c>
      <c r="J29" s="13">
        <f t="shared" si="51"/>
        <v>0</v>
      </c>
      <c r="K29" s="13">
        <f t="shared" si="51"/>
        <v>3301</v>
      </c>
      <c r="L29" s="13">
        <f t="shared" si="51"/>
        <v>0</v>
      </c>
      <c r="M29" s="13">
        <f t="shared" si="51"/>
        <v>0</v>
      </c>
      <c r="N29" s="13">
        <f t="shared" si="51"/>
        <v>0</v>
      </c>
      <c r="O29" s="13">
        <f t="shared" si="51"/>
        <v>0</v>
      </c>
      <c r="P29" s="13">
        <f t="shared" ref="P29:Q29" si="52">SUM(P30:P31)</f>
        <v>0</v>
      </c>
      <c r="Q29" s="13">
        <f t="shared" si="52"/>
        <v>2020</v>
      </c>
      <c r="R29" s="13">
        <f>SUM(R30:R31)</f>
        <v>712</v>
      </c>
      <c r="S29" s="13">
        <f>SUM(S30:S31)</f>
        <v>1553</v>
      </c>
      <c r="T29" s="13">
        <f t="shared" ref="T29:U29" si="53">SUM(T30:T31)</f>
        <v>1651</v>
      </c>
      <c r="U29" s="13">
        <f t="shared" si="53"/>
        <v>2257</v>
      </c>
      <c r="V29" s="13">
        <f t="shared" ref="V29" si="54">SUM(V30:V31)</f>
        <v>2297</v>
      </c>
      <c r="W29" s="13">
        <f t="shared" ref="W29:X29" si="55">SUM(W30:W31)</f>
        <v>1610</v>
      </c>
      <c r="X29" s="13">
        <f t="shared" si="55"/>
        <v>1763</v>
      </c>
      <c r="Y29" s="13">
        <f t="shared" ref="Y29" si="56">SUM(Y30:Y31)</f>
        <v>1587</v>
      </c>
      <c r="Z29" s="13">
        <f t="shared" ref="Z29:AA29" si="57">SUM(Z30:Z31)</f>
        <v>640</v>
      </c>
      <c r="AA29" s="13">
        <f t="shared" si="57"/>
        <v>1240</v>
      </c>
      <c r="AB29" s="13">
        <f t="shared" ref="AB29" si="58">SUM(AB30:AB31)</f>
        <v>2256</v>
      </c>
      <c r="AC29" s="13">
        <f t="shared" ref="AC29" si="59">SUM(AC30:AC31)</f>
        <v>2065</v>
      </c>
    </row>
    <row r="30" spans="1:29" ht="33" customHeight="1" x14ac:dyDescent="0.25">
      <c r="A30" s="41"/>
      <c r="B30" s="42" t="s">
        <v>114</v>
      </c>
      <c r="C30" s="30">
        <f>SUM(D30:AC30)</f>
        <v>4394</v>
      </c>
      <c r="D30" s="30"/>
      <c r="E30" s="30"/>
      <c r="F30" s="30"/>
      <c r="G30" s="30"/>
      <c r="H30" s="30"/>
      <c r="I30" s="30">
        <v>1093</v>
      </c>
      <c r="J30" s="30"/>
      <c r="K30" s="30">
        <v>3301</v>
      </c>
      <c r="L30" s="30"/>
      <c r="M30" s="30"/>
      <c r="N30" s="30"/>
      <c r="O30" s="30"/>
      <c r="P30" s="30"/>
      <c r="Q30" s="29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</row>
    <row r="31" spans="1:29" ht="27.75" customHeight="1" x14ac:dyDescent="0.25">
      <c r="A31" s="41"/>
      <c r="B31" s="42" t="s">
        <v>17</v>
      </c>
      <c r="C31" s="30">
        <f>SUM(D31:AC31)</f>
        <v>21651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29">
        <v>2020</v>
      </c>
      <c r="R31" s="30">
        <v>712</v>
      </c>
      <c r="S31" s="30">
        <v>1553</v>
      </c>
      <c r="T31" s="30">
        <v>1651</v>
      </c>
      <c r="U31" s="30">
        <v>2257</v>
      </c>
      <c r="V31" s="30">
        <v>2297</v>
      </c>
      <c r="W31" s="30">
        <v>1610</v>
      </c>
      <c r="X31" s="30">
        <v>1763</v>
      </c>
      <c r="Y31" s="30">
        <v>1587</v>
      </c>
      <c r="Z31" s="30">
        <v>640</v>
      </c>
      <c r="AA31" s="43">
        <f>1062+167+11</f>
        <v>1240</v>
      </c>
      <c r="AB31" s="30">
        <v>2256</v>
      </c>
      <c r="AC31" s="30">
        <v>2065</v>
      </c>
    </row>
    <row r="32" spans="1:29" s="16" customFormat="1" ht="36" customHeight="1" x14ac:dyDescent="0.25">
      <c r="A32" s="11">
        <v>5</v>
      </c>
      <c r="B32" s="12" t="s">
        <v>18</v>
      </c>
      <c r="C32" s="13">
        <f t="shared" ref="C32:H32" si="60">SUM(C33:C35)</f>
        <v>1445</v>
      </c>
      <c r="D32" s="13">
        <f t="shared" si="60"/>
        <v>0</v>
      </c>
      <c r="E32" s="13">
        <f t="shared" si="60"/>
        <v>0</v>
      </c>
      <c r="F32" s="13">
        <f t="shared" si="60"/>
        <v>0</v>
      </c>
      <c r="G32" s="13">
        <f t="shared" si="60"/>
        <v>0</v>
      </c>
      <c r="H32" s="13">
        <f t="shared" si="60"/>
        <v>0</v>
      </c>
      <c r="I32" s="13">
        <f t="shared" ref="I32:P32" si="61">SUM(I33:I35)</f>
        <v>0</v>
      </c>
      <c r="J32" s="13">
        <f t="shared" si="61"/>
        <v>0</v>
      </c>
      <c r="K32" s="13">
        <f t="shared" si="61"/>
        <v>0</v>
      </c>
      <c r="L32" s="13">
        <f t="shared" si="61"/>
        <v>0</v>
      </c>
      <c r="M32" s="13">
        <f t="shared" si="61"/>
        <v>0</v>
      </c>
      <c r="N32" s="13">
        <f t="shared" si="61"/>
        <v>0</v>
      </c>
      <c r="O32" s="13">
        <f t="shared" si="61"/>
        <v>0</v>
      </c>
      <c r="P32" s="13">
        <f t="shared" si="61"/>
        <v>31</v>
      </c>
      <c r="Q32" s="13">
        <f>SUM(Q33:Q35)</f>
        <v>121</v>
      </c>
      <c r="R32" s="13">
        <f>SUM(R33:R35)</f>
        <v>42</v>
      </c>
      <c r="S32" s="13">
        <f t="shared" ref="S32" si="62">SUM(S33:S35)</f>
        <v>97</v>
      </c>
      <c r="T32" s="13">
        <f t="shared" ref="T32:U32" si="63">SUM(T33:T35)</f>
        <v>75</v>
      </c>
      <c r="U32" s="13">
        <f t="shared" si="63"/>
        <v>157</v>
      </c>
      <c r="V32" s="13">
        <f t="shared" ref="V32" si="64">SUM(V33:V35)</f>
        <v>137</v>
      </c>
      <c r="W32" s="13">
        <f t="shared" ref="W32:X32" si="65">SUM(W33:W35)</f>
        <v>195</v>
      </c>
      <c r="X32" s="13">
        <f t="shared" si="65"/>
        <v>146</v>
      </c>
      <c r="Y32" s="13">
        <f t="shared" ref="Y32" si="66">SUM(Y33:Y35)</f>
        <v>116</v>
      </c>
      <c r="Z32" s="13">
        <f t="shared" ref="Z32:AA32" si="67">SUM(Z33:Z35)</f>
        <v>82</v>
      </c>
      <c r="AA32" s="13">
        <f t="shared" si="67"/>
        <v>53</v>
      </c>
      <c r="AB32" s="13">
        <f t="shared" ref="AB32" si="68">SUM(AB33:AB35)</f>
        <v>178</v>
      </c>
      <c r="AC32" s="13">
        <f t="shared" ref="AC32" si="69">SUM(AC33:AC35)</f>
        <v>15</v>
      </c>
    </row>
    <row r="33" spans="1:29" ht="30" customHeight="1" x14ac:dyDescent="0.25">
      <c r="A33" s="41"/>
      <c r="B33" s="42" t="s">
        <v>19</v>
      </c>
      <c r="C33" s="30">
        <f>SUM(D33:AC33)</f>
        <v>31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>
        <v>31</v>
      </c>
      <c r="Q33" s="29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</row>
    <row r="34" spans="1:29" ht="30" customHeight="1" x14ac:dyDescent="0.25">
      <c r="A34" s="41"/>
      <c r="B34" s="42" t="s">
        <v>20</v>
      </c>
      <c r="C34" s="30">
        <f t="shared" ref="C34:C39" si="70">SUM(D34:AC34)</f>
        <v>169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29">
        <v>25</v>
      </c>
      <c r="R34" s="30">
        <v>9</v>
      </c>
      <c r="S34" s="30">
        <v>9</v>
      </c>
      <c r="T34" s="30">
        <v>11</v>
      </c>
      <c r="U34" s="30">
        <v>10</v>
      </c>
      <c r="V34" s="30">
        <v>11</v>
      </c>
      <c r="W34" s="30">
        <v>30</v>
      </c>
      <c r="X34" s="30">
        <v>8</v>
      </c>
      <c r="Y34" s="30">
        <v>16</v>
      </c>
      <c r="Z34" s="30">
        <v>10</v>
      </c>
      <c r="AA34" s="43">
        <v>5</v>
      </c>
      <c r="AB34" s="30">
        <v>10</v>
      </c>
      <c r="AC34" s="30">
        <v>15</v>
      </c>
    </row>
    <row r="35" spans="1:29" ht="30" customHeight="1" x14ac:dyDescent="0.25">
      <c r="A35" s="41"/>
      <c r="B35" s="42" t="s">
        <v>21</v>
      </c>
      <c r="C35" s="30">
        <f t="shared" si="70"/>
        <v>1245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29">
        <v>96</v>
      </c>
      <c r="R35" s="30">
        <v>33</v>
      </c>
      <c r="S35" s="30">
        <v>88</v>
      </c>
      <c r="T35" s="30">
        <v>64</v>
      </c>
      <c r="U35" s="30">
        <v>147</v>
      </c>
      <c r="V35" s="30">
        <v>126</v>
      </c>
      <c r="W35" s="30">
        <v>165</v>
      </c>
      <c r="X35" s="30">
        <v>138</v>
      </c>
      <c r="Y35" s="30">
        <v>100</v>
      </c>
      <c r="Z35" s="30">
        <v>72</v>
      </c>
      <c r="AA35" s="43">
        <v>48</v>
      </c>
      <c r="AB35" s="30">
        <v>168</v>
      </c>
      <c r="AC35" s="30"/>
    </row>
    <row r="36" spans="1:29" s="16" customFormat="1" ht="36" customHeight="1" x14ac:dyDescent="0.25">
      <c r="A36" s="11">
        <v>6</v>
      </c>
      <c r="B36" s="12" t="s">
        <v>56</v>
      </c>
      <c r="C36" s="13">
        <f t="shared" si="70"/>
        <v>218491</v>
      </c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>
        <v>16565</v>
      </c>
      <c r="R36" s="13">
        <v>5922</v>
      </c>
      <c r="S36" s="13">
        <v>13551</v>
      </c>
      <c r="T36" s="13">
        <v>16386</v>
      </c>
      <c r="U36" s="13">
        <v>22209</v>
      </c>
      <c r="V36" s="13">
        <v>27919</v>
      </c>
      <c r="W36" s="13">
        <v>20127</v>
      </c>
      <c r="X36" s="13">
        <v>20533</v>
      </c>
      <c r="Y36" s="13">
        <v>15285</v>
      </c>
      <c r="Z36" s="13">
        <v>4672</v>
      </c>
      <c r="AA36" s="9">
        <v>13121</v>
      </c>
      <c r="AB36" s="15">
        <v>23303</v>
      </c>
      <c r="AC36" s="13">
        <v>18898</v>
      </c>
    </row>
    <row r="37" spans="1:29" s="16" customFormat="1" ht="37.5" customHeight="1" x14ac:dyDescent="0.25">
      <c r="A37" s="11">
        <v>7</v>
      </c>
      <c r="B37" s="12" t="s">
        <v>96</v>
      </c>
      <c r="C37" s="13">
        <f t="shared" si="70"/>
        <v>101231</v>
      </c>
      <c r="D37" s="13"/>
      <c r="E37" s="13"/>
      <c r="F37" s="13"/>
      <c r="G37" s="13"/>
      <c r="H37" s="13"/>
      <c r="I37" s="13">
        <v>213</v>
      </c>
      <c r="J37" s="13"/>
      <c r="K37" s="13"/>
      <c r="L37" s="13"/>
      <c r="M37" s="13"/>
      <c r="N37" s="13"/>
      <c r="O37" s="13"/>
      <c r="P37" s="13"/>
      <c r="Q37" s="14">
        <v>3094</v>
      </c>
      <c r="R37" s="13">
        <v>2029</v>
      </c>
      <c r="S37" s="13">
        <v>5590</v>
      </c>
      <c r="T37" s="13">
        <v>5096</v>
      </c>
      <c r="U37" s="13">
        <v>13727</v>
      </c>
      <c r="V37" s="13">
        <v>16926</v>
      </c>
      <c r="W37" s="13">
        <v>7141</v>
      </c>
      <c r="X37" s="13">
        <v>8075</v>
      </c>
      <c r="Y37" s="13">
        <v>11320</v>
      </c>
      <c r="Z37" s="13">
        <v>2623</v>
      </c>
      <c r="AA37" s="9">
        <v>5261</v>
      </c>
      <c r="AB37" s="15">
        <v>11904</v>
      </c>
      <c r="AC37" s="13">
        <v>8232</v>
      </c>
    </row>
    <row r="38" spans="1:29" s="16" customFormat="1" ht="33" customHeight="1" x14ac:dyDescent="0.25">
      <c r="A38" s="11">
        <v>8</v>
      </c>
      <c r="B38" s="12" t="s">
        <v>22</v>
      </c>
      <c r="C38" s="13">
        <f t="shared" si="70"/>
        <v>1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4"/>
      <c r="R38" s="13"/>
      <c r="S38" s="13"/>
      <c r="T38" s="13"/>
      <c r="U38" s="13"/>
      <c r="V38" s="13"/>
      <c r="W38" s="13"/>
      <c r="X38" s="13"/>
      <c r="Y38" s="13"/>
      <c r="Z38" s="13">
        <v>0</v>
      </c>
      <c r="AA38" s="9">
        <v>1</v>
      </c>
      <c r="AB38" s="15"/>
      <c r="AC38" s="13"/>
    </row>
    <row r="39" spans="1:29" s="16" customFormat="1" ht="20.100000000000001" customHeight="1" x14ac:dyDescent="0.25">
      <c r="A39" s="11">
        <v>9</v>
      </c>
      <c r="B39" s="12" t="s">
        <v>23</v>
      </c>
      <c r="C39" s="13">
        <f t="shared" si="70"/>
        <v>0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4"/>
      <c r="R39" s="13"/>
      <c r="S39" s="13"/>
      <c r="T39" s="13"/>
      <c r="U39" s="13"/>
      <c r="V39" s="13"/>
      <c r="W39" s="13"/>
      <c r="X39" s="13"/>
      <c r="Y39" s="13"/>
      <c r="Z39" s="13"/>
      <c r="AA39" s="9">
        <v>0</v>
      </c>
      <c r="AB39" s="15"/>
      <c r="AC39" s="13"/>
    </row>
    <row r="40" spans="1:29" s="16" customFormat="1" ht="20.100000000000001" customHeight="1" x14ac:dyDescent="0.25">
      <c r="A40" s="58" t="s">
        <v>24</v>
      </c>
      <c r="B40" s="59"/>
      <c r="C40" s="13">
        <f>SUM(C4,C21,C25,C29,C32,C36,C37,C38,C39,)</f>
        <v>372458</v>
      </c>
      <c r="D40" s="13">
        <f>SUM(D4,D21,D25,D29,D32,D36,D37,D38,D39)</f>
        <v>46</v>
      </c>
      <c r="E40" s="13">
        <f>SUM(E4,E21,E25,E29,E32,E36,E37,E38,E39)</f>
        <v>0</v>
      </c>
      <c r="F40" s="13">
        <f>SUM(F4,F21,F25,F29,F32,F36,F37,F38,F39)</f>
        <v>0</v>
      </c>
      <c r="G40" s="13">
        <f>SUM(G4,G21,G25,G29,G32,G36,G37,G38,G39)</f>
        <v>0</v>
      </c>
      <c r="H40" s="13">
        <f>SUM(H4,H21,H25,H29,H32,H36,H37,H38,H39)</f>
        <v>3248</v>
      </c>
      <c r="I40" s="13">
        <f t="shared" ref="I40:P40" si="71">SUM(I4,I21,I25,I29,I32,I36,I37,I38,I39)</f>
        <v>1306</v>
      </c>
      <c r="J40" s="13">
        <f t="shared" si="71"/>
        <v>19</v>
      </c>
      <c r="K40" s="13">
        <f t="shared" si="71"/>
        <v>3301</v>
      </c>
      <c r="L40" s="13">
        <f t="shared" si="71"/>
        <v>1000</v>
      </c>
      <c r="M40" s="13">
        <f t="shared" si="71"/>
        <v>500</v>
      </c>
      <c r="N40" s="13">
        <f t="shared" si="71"/>
        <v>178</v>
      </c>
      <c r="O40" s="13">
        <f t="shared" si="71"/>
        <v>224</v>
      </c>
      <c r="P40" s="13">
        <f t="shared" si="71"/>
        <v>31</v>
      </c>
      <c r="Q40" s="13">
        <f>SUM(Q4,Q21,Q25,Q29,Q32,Q36,Q37,Q38,Q39)</f>
        <v>24224</v>
      </c>
      <c r="R40" s="13">
        <f>SUM(R4,R21,R25,R29,R32,R36,R37,R38,R39)</f>
        <v>9593</v>
      </c>
      <c r="S40" s="13">
        <f t="shared" ref="S40" si="72">SUM(S4,S21,S25,S29,S32,S36,S37,S38,S39)</f>
        <v>21073</v>
      </c>
      <c r="T40" s="13">
        <f t="shared" ref="T40:U40" si="73">SUM(T4,T21,T25,T29,T32,T36,T37,T38,T39)</f>
        <v>24973</v>
      </c>
      <c r="U40" s="13">
        <f t="shared" si="73"/>
        <v>39773</v>
      </c>
      <c r="V40" s="13">
        <f t="shared" ref="V40" si="74">SUM(V4,V21,V25,V29,V32,V36,V37,V38,V39)</f>
        <v>50063</v>
      </c>
      <c r="W40" s="13">
        <f t="shared" ref="W40:X40" si="75">SUM(W4,W21,W25,W29,W32,W36,W37,W38,W39)</f>
        <v>30811</v>
      </c>
      <c r="X40" s="13">
        <f t="shared" si="75"/>
        <v>33058</v>
      </c>
      <c r="Y40" s="13">
        <f t="shared" ref="Y40" si="76">SUM(Y4,Y21,Y25,Y29,Y32,Y36,Y37,Y38,Y39)</f>
        <v>30492</v>
      </c>
      <c r="Z40" s="13">
        <f t="shared" ref="Z40:AA40" si="77">SUM(Z4,Z21,Z25,Z29,Z32,Z36,Z37,Z38,Z39)</f>
        <v>9005</v>
      </c>
      <c r="AA40" s="13">
        <f t="shared" si="77"/>
        <v>20434</v>
      </c>
      <c r="AB40" s="13">
        <f t="shared" ref="AB40" si="78">SUM(AB4,AB21,AB25,AB29,AB32,AB36,AB37,AB38,AB39)</f>
        <v>39162</v>
      </c>
      <c r="AC40" s="13">
        <f t="shared" ref="AC40" si="79">SUM(AC4,AC21,AC25,AC29,AC32,AC36,AC37,AC38,AC39)</f>
        <v>29944</v>
      </c>
    </row>
    <row r="43" spans="1:29" x14ac:dyDescent="0.25">
      <c r="I43" s="47"/>
    </row>
    <row r="44" spans="1:29" x14ac:dyDescent="0.25">
      <c r="I44" s="47"/>
    </row>
    <row r="45" spans="1:29" x14ac:dyDescent="0.25">
      <c r="I45" s="47"/>
      <c r="J45" s="47"/>
    </row>
  </sheetData>
  <mergeCells count="19">
    <mergeCell ref="Q2:AC2"/>
    <mergeCell ref="I2:I3"/>
    <mergeCell ref="J2:J3"/>
    <mergeCell ref="K2:K3"/>
    <mergeCell ref="L2:L3"/>
    <mergeCell ref="M2:M3"/>
    <mergeCell ref="N2:N3"/>
    <mergeCell ref="O2:O3"/>
    <mergeCell ref="P2:P3"/>
    <mergeCell ref="A40:B40"/>
    <mergeCell ref="A2:A3"/>
    <mergeCell ref="B2:B3"/>
    <mergeCell ref="C2:C3"/>
    <mergeCell ref="A1:H1"/>
    <mergeCell ref="H2:H3"/>
    <mergeCell ref="D2:D3"/>
    <mergeCell ref="E2:E3"/>
    <mergeCell ref="F2:F3"/>
    <mergeCell ref="G2:G3"/>
  </mergeCells>
  <pageMargins left="0.45" right="0.2" top="0.5" bottom="0.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7" workbookViewId="0">
      <selection activeCell="G16" sqref="G16"/>
    </sheetView>
  </sheetViews>
  <sheetFormatPr defaultRowHeight="15" x14ac:dyDescent="0.25"/>
  <cols>
    <col min="1" max="1" width="8" style="52" customWidth="1"/>
    <col min="2" max="2" width="38" style="49" customWidth="1"/>
    <col min="3" max="3" width="14.42578125" style="49" customWidth="1"/>
    <col min="4" max="16384" width="9.140625" style="49"/>
  </cols>
  <sheetData>
    <row r="1" spans="1:3" ht="31.5" customHeight="1" x14ac:dyDescent="0.25">
      <c r="A1" s="67" t="s">
        <v>88</v>
      </c>
      <c r="B1" s="67"/>
      <c r="C1" s="67"/>
    </row>
    <row r="2" spans="1:3" ht="20.100000000000001" customHeight="1" x14ac:dyDescent="0.25">
      <c r="A2" s="48" t="s">
        <v>0</v>
      </c>
      <c r="B2" s="48" t="s">
        <v>1</v>
      </c>
      <c r="C2" s="48" t="s">
        <v>2</v>
      </c>
    </row>
    <row r="3" spans="1:3" ht="20.100000000000001" customHeight="1" x14ac:dyDescent="0.25">
      <c r="A3" s="68" t="s">
        <v>70</v>
      </c>
      <c r="B3" s="69"/>
      <c r="C3" s="70"/>
    </row>
    <row r="4" spans="1:3" ht="20.100000000000001" customHeight="1" x14ac:dyDescent="0.25">
      <c r="A4" s="50">
        <v>1</v>
      </c>
      <c r="B4" s="51" t="s">
        <v>80</v>
      </c>
      <c r="C4" s="51">
        <v>861</v>
      </c>
    </row>
    <row r="5" spans="1:3" ht="20.100000000000001" customHeight="1" x14ac:dyDescent="0.25">
      <c r="A5" s="50">
        <v>2</v>
      </c>
      <c r="B5" s="51" t="s">
        <v>86</v>
      </c>
      <c r="C5" s="51">
        <v>169</v>
      </c>
    </row>
    <row r="6" spans="1:3" ht="20.100000000000001" customHeight="1" x14ac:dyDescent="0.25">
      <c r="A6" s="50">
        <v>3</v>
      </c>
      <c r="B6" s="51" t="s">
        <v>87</v>
      </c>
      <c r="C6" s="51">
        <v>161</v>
      </c>
    </row>
    <row r="7" spans="1:3" ht="20.100000000000001" customHeight="1" x14ac:dyDescent="0.25">
      <c r="A7" s="50">
        <v>4</v>
      </c>
      <c r="B7" s="51" t="s">
        <v>81</v>
      </c>
      <c r="C7" s="51">
        <v>41</v>
      </c>
    </row>
    <row r="8" spans="1:3" ht="20.100000000000001" customHeight="1" x14ac:dyDescent="0.25">
      <c r="A8" s="50">
        <v>5</v>
      </c>
      <c r="B8" s="51" t="s">
        <v>82</v>
      </c>
      <c r="C8" s="51">
        <v>90</v>
      </c>
    </row>
    <row r="9" spans="1:3" ht="20.100000000000001" customHeight="1" x14ac:dyDescent="0.25">
      <c r="A9" s="50">
        <v>6</v>
      </c>
      <c r="B9" s="51" t="s">
        <v>83</v>
      </c>
      <c r="C9" s="51">
        <v>60</v>
      </c>
    </row>
    <row r="10" spans="1:3" ht="20.100000000000001" customHeight="1" x14ac:dyDescent="0.25">
      <c r="A10" s="50">
        <v>7</v>
      </c>
      <c r="B10" s="51" t="s">
        <v>84</v>
      </c>
      <c r="C10" s="51">
        <v>169</v>
      </c>
    </row>
    <row r="11" spans="1:3" ht="20.100000000000001" customHeight="1" x14ac:dyDescent="0.25">
      <c r="A11" s="50">
        <v>8</v>
      </c>
      <c r="B11" s="51" t="s">
        <v>85</v>
      </c>
      <c r="C11" s="51">
        <v>13</v>
      </c>
    </row>
    <row r="12" spans="1:3" ht="20.100000000000001" customHeight="1" x14ac:dyDescent="0.25">
      <c r="A12" s="65" t="s">
        <v>27</v>
      </c>
      <c r="B12" s="66"/>
      <c r="C12" s="53">
        <f>SUM(C4:C11)</f>
        <v>1564</v>
      </c>
    </row>
    <row r="13" spans="1:3" ht="20.100000000000001" customHeight="1" x14ac:dyDescent="0.25">
      <c r="A13" s="71" t="s">
        <v>71</v>
      </c>
      <c r="B13" s="71"/>
      <c r="C13" s="72"/>
    </row>
    <row r="14" spans="1:3" ht="20.100000000000001" customHeight="1" x14ac:dyDescent="0.25">
      <c r="A14" s="50">
        <v>1</v>
      </c>
      <c r="B14" s="42" t="s">
        <v>72</v>
      </c>
      <c r="C14" s="54">
        <v>397</v>
      </c>
    </row>
    <row r="15" spans="1:3" ht="20.100000000000001" customHeight="1" x14ac:dyDescent="0.25">
      <c r="A15" s="50">
        <v>2</v>
      </c>
      <c r="B15" s="42" t="s">
        <v>73</v>
      </c>
      <c r="C15" s="54">
        <v>149</v>
      </c>
    </row>
    <row r="16" spans="1:3" ht="20.100000000000001" customHeight="1" x14ac:dyDescent="0.25">
      <c r="A16" s="50">
        <v>3</v>
      </c>
      <c r="B16" s="42" t="s">
        <v>74</v>
      </c>
      <c r="C16" s="54">
        <v>211</v>
      </c>
    </row>
    <row r="17" spans="1:3" ht="20.100000000000001" customHeight="1" x14ac:dyDescent="0.25">
      <c r="A17" s="50">
        <v>4</v>
      </c>
      <c r="B17" s="42" t="s">
        <v>75</v>
      </c>
      <c r="C17" s="54">
        <v>138</v>
      </c>
    </row>
    <row r="18" spans="1:3" ht="20.100000000000001" customHeight="1" x14ac:dyDescent="0.25">
      <c r="A18" s="50">
        <v>5</v>
      </c>
      <c r="B18" s="42" t="s">
        <v>76</v>
      </c>
      <c r="C18" s="54">
        <v>304</v>
      </c>
    </row>
    <row r="19" spans="1:3" ht="20.100000000000001" customHeight="1" x14ac:dyDescent="0.25">
      <c r="A19" s="50">
        <v>6</v>
      </c>
      <c r="B19" s="42" t="s">
        <v>77</v>
      </c>
      <c r="C19" s="54">
        <v>188</v>
      </c>
    </row>
    <row r="20" spans="1:3" ht="20.100000000000001" customHeight="1" x14ac:dyDescent="0.25">
      <c r="A20" s="65" t="s">
        <v>27</v>
      </c>
      <c r="B20" s="66"/>
      <c r="C20" s="13">
        <f>SUM(C14:C19)</f>
        <v>1387</v>
      </c>
    </row>
    <row r="21" spans="1:3" ht="20.100000000000001" customHeight="1" x14ac:dyDescent="0.25">
      <c r="A21" s="73" t="s">
        <v>8</v>
      </c>
      <c r="B21" s="73"/>
      <c r="C21" s="74"/>
    </row>
    <row r="22" spans="1:3" ht="20.100000000000001" customHeight="1" x14ac:dyDescent="0.25">
      <c r="A22" s="50">
        <v>1</v>
      </c>
      <c r="B22" s="42" t="s">
        <v>79</v>
      </c>
      <c r="C22" s="54">
        <v>110</v>
      </c>
    </row>
    <row r="23" spans="1:3" ht="20.100000000000001" customHeight="1" x14ac:dyDescent="0.25">
      <c r="A23" s="50">
        <v>2</v>
      </c>
      <c r="B23" s="42" t="s">
        <v>78</v>
      </c>
      <c r="C23" s="54">
        <v>187</v>
      </c>
    </row>
    <row r="24" spans="1:3" ht="20.100000000000001" customHeight="1" x14ac:dyDescent="0.25">
      <c r="A24" s="65" t="s">
        <v>27</v>
      </c>
      <c r="B24" s="66"/>
      <c r="C24" s="13">
        <f>SUM(C22:C23)</f>
        <v>297</v>
      </c>
    </row>
  </sheetData>
  <mergeCells count="7">
    <mergeCell ref="A24:B24"/>
    <mergeCell ref="A1:C1"/>
    <mergeCell ref="A3:C3"/>
    <mergeCell ref="A13:C13"/>
    <mergeCell ref="A21:C21"/>
    <mergeCell ref="A12:B12"/>
    <mergeCell ref="A20:B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zoomScale="70" zoomScaleNormal="70" workbookViewId="0">
      <pane xSplit="1" ySplit="3" topLeftCell="G4" activePane="bottomRight" state="frozen"/>
      <selection pane="topRight" activeCell="C1" sqref="C1"/>
      <selection pane="bottomLeft" activeCell="A4" sqref="A4"/>
      <selection pane="bottomRight" activeCell="V9" sqref="V9"/>
    </sheetView>
  </sheetViews>
  <sheetFormatPr defaultRowHeight="15" x14ac:dyDescent="0.25"/>
  <cols>
    <col min="1" max="1" width="17.28515625" style="19" customWidth="1"/>
    <col min="2" max="2" width="12.42578125" style="25" bestFit="1" customWidth="1"/>
    <col min="3" max="3" width="12" style="19" bestFit="1" customWidth="1"/>
    <col min="4" max="7" width="11.140625" style="19" bestFit="1" customWidth="1"/>
    <col min="8" max="8" width="11.42578125" style="19" customWidth="1"/>
    <col min="9" max="9" width="11.140625" style="19" bestFit="1" customWidth="1"/>
    <col min="10" max="11" width="9.28515625" style="19" bestFit="1" customWidth="1"/>
    <col min="12" max="12" width="11.140625" style="19" bestFit="1" customWidth="1"/>
    <col min="13" max="13" width="9.28515625" style="19" bestFit="1" customWidth="1"/>
    <col min="14" max="14" width="11.140625" style="19" bestFit="1" customWidth="1"/>
    <col min="15" max="15" width="12" style="19" bestFit="1" customWidth="1"/>
    <col min="16" max="18" width="11.140625" style="19" bestFit="1" customWidth="1"/>
    <col min="19" max="19" width="9.28515625" style="25" bestFit="1" customWidth="1"/>
    <col min="20" max="22" width="9.28515625" style="19" bestFit="1" customWidth="1"/>
    <col min="23" max="23" width="11.140625" style="25" bestFit="1" customWidth="1"/>
    <col min="24" max="24" width="11.140625" style="19" bestFit="1" customWidth="1"/>
    <col min="25" max="26" width="9.28515625" style="19" bestFit="1" customWidth="1"/>
    <col min="27" max="27" width="12.42578125" style="25" bestFit="1" customWidth="1"/>
    <col min="28" max="28" width="11.140625" style="19" bestFit="1" customWidth="1"/>
    <col min="29" max="29" width="12.42578125" style="19" bestFit="1" customWidth="1"/>
    <col min="30" max="30" width="11.140625" style="25" bestFit="1" customWidth="1"/>
    <col min="31" max="32" width="9.28515625" style="19" bestFit="1" customWidth="1"/>
    <col min="33" max="33" width="11.140625" style="19" bestFit="1" customWidth="1"/>
    <col min="34" max="34" width="11.140625" style="25" customWidth="1"/>
    <col min="35" max="35" width="10.5703125" style="25" customWidth="1"/>
    <col min="36" max="37" width="9.28515625" style="25" bestFit="1" customWidth="1"/>
    <col min="38" max="38" width="11.42578125" style="19" customWidth="1"/>
    <col min="39" max="16384" width="9.140625" style="19"/>
  </cols>
  <sheetData>
    <row r="1" spans="1:38" ht="30.75" customHeight="1" x14ac:dyDescent="0.25">
      <c r="A1" s="77" t="s">
        <v>106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</row>
    <row r="2" spans="1:38" ht="15.75" x14ac:dyDescent="0.25">
      <c r="A2" s="17" t="s">
        <v>0</v>
      </c>
      <c r="B2" s="22">
        <v>1</v>
      </c>
      <c r="C2" s="4">
        <v>1.1000000000000001</v>
      </c>
      <c r="D2" s="1"/>
      <c r="E2" s="1"/>
      <c r="F2" s="1"/>
      <c r="G2" s="1"/>
      <c r="H2" s="4">
        <v>1.2</v>
      </c>
      <c r="I2" s="1" t="s">
        <v>53</v>
      </c>
      <c r="J2" s="1"/>
      <c r="K2" s="1"/>
      <c r="L2" s="1"/>
      <c r="M2" s="1" t="s">
        <v>54</v>
      </c>
      <c r="N2" s="1" t="s">
        <v>55</v>
      </c>
      <c r="O2" s="4">
        <v>1.3</v>
      </c>
      <c r="P2" s="1"/>
      <c r="Q2" s="1"/>
      <c r="R2" s="1"/>
      <c r="S2" s="22">
        <v>2</v>
      </c>
      <c r="T2" s="1"/>
      <c r="U2" s="1"/>
      <c r="V2" s="1"/>
      <c r="W2" s="22">
        <v>3</v>
      </c>
      <c r="X2" s="1"/>
      <c r="Y2" s="1"/>
      <c r="Z2" s="1"/>
      <c r="AA2" s="22">
        <v>4</v>
      </c>
      <c r="AB2" s="1"/>
      <c r="AC2" s="1"/>
      <c r="AD2" s="22">
        <v>5</v>
      </c>
      <c r="AE2" s="1"/>
      <c r="AF2" s="1"/>
      <c r="AG2" s="1"/>
      <c r="AH2" s="26">
        <v>6</v>
      </c>
      <c r="AI2" s="22">
        <v>7</v>
      </c>
      <c r="AJ2" s="22">
        <v>8</v>
      </c>
      <c r="AK2" s="22">
        <v>9</v>
      </c>
      <c r="AL2" s="75" t="s">
        <v>24</v>
      </c>
    </row>
    <row r="3" spans="1:38" ht="264" customHeight="1" x14ac:dyDescent="0.25">
      <c r="A3" s="17" t="s">
        <v>3</v>
      </c>
      <c r="B3" s="23" t="s">
        <v>4</v>
      </c>
      <c r="C3" s="5" t="s">
        <v>5</v>
      </c>
      <c r="D3" s="2" t="s">
        <v>97</v>
      </c>
      <c r="E3" s="2" t="s">
        <v>6</v>
      </c>
      <c r="F3" s="2" t="s">
        <v>7</v>
      </c>
      <c r="G3" s="2" t="s">
        <v>8</v>
      </c>
      <c r="H3" s="5" t="s">
        <v>9</v>
      </c>
      <c r="I3" s="2" t="s">
        <v>49</v>
      </c>
      <c r="J3" s="10" t="s">
        <v>50</v>
      </c>
      <c r="K3" s="10" t="s">
        <v>51</v>
      </c>
      <c r="L3" s="10" t="s">
        <v>52</v>
      </c>
      <c r="M3" s="2" t="s">
        <v>10</v>
      </c>
      <c r="N3" s="2" t="s">
        <v>25</v>
      </c>
      <c r="O3" s="5" t="s">
        <v>11</v>
      </c>
      <c r="P3" s="2" t="s">
        <v>108</v>
      </c>
      <c r="Q3" s="2" t="s">
        <v>109</v>
      </c>
      <c r="R3" s="2" t="s">
        <v>121</v>
      </c>
      <c r="S3" s="23" t="s">
        <v>12</v>
      </c>
      <c r="T3" s="2" t="s">
        <v>13</v>
      </c>
      <c r="U3" s="2" t="s">
        <v>14</v>
      </c>
      <c r="V3" s="2" t="s">
        <v>15</v>
      </c>
      <c r="W3" s="23" t="s">
        <v>16</v>
      </c>
      <c r="X3" s="2" t="s">
        <v>122</v>
      </c>
      <c r="Y3" s="2" t="s">
        <v>123</v>
      </c>
      <c r="Z3" s="2" t="s">
        <v>124</v>
      </c>
      <c r="AA3" s="23" t="s">
        <v>26</v>
      </c>
      <c r="AB3" s="2" t="s">
        <v>125</v>
      </c>
      <c r="AC3" s="2" t="s">
        <v>17</v>
      </c>
      <c r="AD3" s="23" t="s">
        <v>18</v>
      </c>
      <c r="AE3" s="2" t="s">
        <v>19</v>
      </c>
      <c r="AF3" s="2" t="s">
        <v>20</v>
      </c>
      <c r="AG3" s="2" t="s">
        <v>21</v>
      </c>
      <c r="AH3" s="27" t="s">
        <v>56</v>
      </c>
      <c r="AI3" s="23" t="s">
        <v>41</v>
      </c>
      <c r="AJ3" s="23" t="s">
        <v>22</v>
      </c>
      <c r="AK3" s="23" t="s">
        <v>23</v>
      </c>
      <c r="AL3" s="76"/>
    </row>
    <row r="4" spans="1:38" ht="23.25" customHeight="1" x14ac:dyDescent="0.25">
      <c r="A4" s="18" t="s">
        <v>60</v>
      </c>
      <c r="B4" s="24">
        <v>3294</v>
      </c>
      <c r="C4" s="7">
        <v>3248</v>
      </c>
      <c r="D4" s="8">
        <v>1564</v>
      </c>
      <c r="E4" s="8">
        <v>1387</v>
      </c>
      <c r="F4" s="8">
        <v>0</v>
      </c>
      <c r="G4" s="8">
        <v>297</v>
      </c>
      <c r="H4" s="7">
        <v>46</v>
      </c>
      <c r="I4" s="8">
        <v>46</v>
      </c>
      <c r="J4" s="20">
        <v>46</v>
      </c>
      <c r="K4" s="20">
        <v>0</v>
      </c>
      <c r="L4" s="20">
        <v>0</v>
      </c>
      <c r="M4" s="8">
        <v>0</v>
      </c>
      <c r="N4" s="8">
        <v>0</v>
      </c>
      <c r="O4" s="7">
        <v>0</v>
      </c>
      <c r="P4" s="8">
        <v>0</v>
      </c>
      <c r="Q4" s="8">
        <v>0</v>
      </c>
      <c r="R4" s="8">
        <v>0</v>
      </c>
      <c r="S4" s="24">
        <v>243</v>
      </c>
      <c r="T4" s="8">
        <v>0</v>
      </c>
      <c r="U4" s="8">
        <v>224</v>
      </c>
      <c r="V4" s="8">
        <v>19</v>
      </c>
      <c r="W4" s="24">
        <v>1678</v>
      </c>
      <c r="X4" s="8">
        <v>1000</v>
      </c>
      <c r="Y4" s="8">
        <v>178</v>
      </c>
      <c r="Z4" s="8">
        <v>500</v>
      </c>
      <c r="AA4" s="24">
        <v>4394</v>
      </c>
      <c r="AB4" s="8">
        <v>4394</v>
      </c>
      <c r="AC4" s="8">
        <v>0</v>
      </c>
      <c r="AD4" s="24">
        <v>31</v>
      </c>
      <c r="AE4" s="8">
        <v>31</v>
      </c>
      <c r="AF4" s="8">
        <v>0</v>
      </c>
      <c r="AG4" s="8">
        <v>0</v>
      </c>
      <c r="AH4" s="28">
        <v>0</v>
      </c>
      <c r="AI4" s="24">
        <v>213</v>
      </c>
      <c r="AJ4" s="24">
        <v>0</v>
      </c>
      <c r="AK4" s="24">
        <v>0</v>
      </c>
      <c r="AL4" s="21">
        <v>9853</v>
      </c>
    </row>
    <row r="5" spans="1:38" ht="23.25" customHeight="1" x14ac:dyDescent="0.25">
      <c r="A5" s="18" t="s">
        <v>43</v>
      </c>
      <c r="B5" s="6">
        <f t="shared" ref="B5:B7" si="0">SUM(C5,H5,O5)</f>
        <v>1556</v>
      </c>
      <c r="C5" s="7">
        <f t="shared" ref="C5:C7" si="1">SUM(D5:G5)</f>
        <v>0</v>
      </c>
      <c r="D5" s="8"/>
      <c r="E5" s="8"/>
      <c r="F5" s="8"/>
      <c r="G5" s="8"/>
      <c r="H5" s="7">
        <f t="shared" ref="H5:H7" si="2">SUM(I5:N5)</f>
        <v>0</v>
      </c>
      <c r="I5" s="8"/>
      <c r="J5" s="8"/>
      <c r="K5" s="8"/>
      <c r="L5" s="8"/>
      <c r="M5" s="8"/>
      <c r="N5" s="8"/>
      <c r="O5" s="7">
        <f t="shared" ref="O5:O7" si="3">SUM(P5:R5)</f>
        <v>1556</v>
      </c>
      <c r="P5" s="8">
        <v>1556</v>
      </c>
      <c r="Q5" s="8"/>
      <c r="R5" s="8"/>
      <c r="S5" s="6">
        <f t="shared" ref="S5:S7" si="4">SUM(T5:V5)</f>
        <v>0</v>
      </c>
      <c r="T5" s="8"/>
      <c r="U5" s="8"/>
      <c r="V5" s="8"/>
      <c r="W5" s="6">
        <f t="shared" ref="W5:W7" si="5">SUM(X5:Z5)</f>
        <v>0</v>
      </c>
      <c r="X5" s="8"/>
      <c r="Y5" s="8"/>
      <c r="Z5" s="8"/>
      <c r="AA5" s="6">
        <f t="shared" ref="AA5:AA7" si="6">SUM(AB5:AC5)</f>
        <v>0</v>
      </c>
      <c r="AB5" s="8"/>
      <c r="AC5" s="8"/>
      <c r="AD5" s="6">
        <f t="shared" ref="AD5:AD7" si="7">SUM(AE5:AG5)</f>
        <v>0</v>
      </c>
      <c r="AE5" s="8"/>
      <c r="AF5" s="8"/>
      <c r="AG5" s="8"/>
      <c r="AH5" s="14"/>
      <c r="AI5" s="6"/>
      <c r="AJ5" s="6"/>
      <c r="AK5" s="6"/>
      <c r="AL5" s="8">
        <f t="shared" ref="AL5:AL7" si="8">SUM(B5,S5,W5,AA5,AD5,AH5,AI5,AJ5,AK5)</f>
        <v>1556</v>
      </c>
    </row>
    <row r="6" spans="1:38" ht="23.25" customHeight="1" x14ac:dyDescent="0.25">
      <c r="A6" s="18" t="s">
        <v>44</v>
      </c>
      <c r="B6" s="6">
        <f t="shared" si="0"/>
        <v>1201</v>
      </c>
      <c r="C6" s="7">
        <f t="shared" si="1"/>
        <v>0</v>
      </c>
      <c r="D6" s="8"/>
      <c r="E6" s="8"/>
      <c r="F6" s="8"/>
      <c r="G6" s="8"/>
      <c r="H6" s="7">
        <f t="shared" si="2"/>
        <v>0</v>
      </c>
      <c r="I6" s="8"/>
      <c r="J6" s="8"/>
      <c r="K6" s="8"/>
      <c r="L6" s="8"/>
      <c r="M6" s="8"/>
      <c r="N6" s="8"/>
      <c r="O6" s="7">
        <f t="shared" si="3"/>
        <v>1201</v>
      </c>
      <c r="P6" s="8"/>
      <c r="Q6" s="8"/>
      <c r="R6" s="8">
        <v>1201</v>
      </c>
      <c r="S6" s="6">
        <f t="shared" si="4"/>
        <v>0</v>
      </c>
      <c r="T6" s="8"/>
      <c r="U6" s="8"/>
      <c r="V6" s="8"/>
      <c r="W6" s="6">
        <f t="shared" si="5"/>
        <v>0</v>
      </c>
      <c r="X6" s="8"/>
      <c r="Y6" s="8"/>
      <c r="Z6" s="8"/>
      <c r="AA6" s="6">
        <f t="shared" si="6"/>
        <v>0</v>
      </c>
      <c r="AB6" s="8"/>
      <c r="AC6" s="8"/>
      <c r="AD6" s="6">
        <f t="shared" si="7"/>
        <v>0</v>
      </c>
      <c r="AE6" s="8"/>
      <c r="AF6" s="8"/>
      <c r="AG6" s="8"/>
      <c r="AH6" s="14"/>
      <c r="AI6" s="6"/>
      <c r="AJ6" s="6"/>
      <c r="AK6" s="6"/>
      <c r="AL6" s="8">
        <f t="shared" si="8"/>
        <v>1201</v>
      </c>
    </row>
    <row r="7" spans="1:38" ht="23.25" customHeight="1" x14ac:dyDescent="0.25">
      <c r="A7" s="18" t="s">
        <v>62</v>
      </c>
      <c r="B7" s="6">
        <f t="shared" si="0"/>
        <v>4022</v>
      </c>
      <c r="C7" s="7">
        <f t="shared" si="1"/>
        <v>0</v>
      </c>
      <c r="D7" s="8"/>
      <c r="E7" s="8"/>
      <c r="F7" s="8"/>
      <c r="G7" s="8"/>
      <c r="H7" s="7">
        <f t="shared" si="2"/>
        <v>0</v>
      </c>
      <c r="I7" s="8"/>
      <c r="J7" s="8"/>
      <c r="K7" s="8"/>
      <c r="L7" s="8"/>
      <c r="M7" s="8"/>
      <c r="N7" s="8"/>
      <c r="O7" s="7">
        <f t="shared" si="3"/>
        <v>4022</v>
      </c>
      <c r="P7" s="8"/>
      <c r="Q7" s="8">
        <v>4022</v>
      </c>
      <c r="R7" s="8"/>
      <c r="S7" s="6">
        <f t="shared" si="4"/>
        <v>0</v>
      </c>
      <c r="T7" s="8"/>
      <c r="U7" s="8"/>
      <c r="V7" s="8"/>
      <c r="W7" s="6">
        <f t="shared" si="5"/>
        <v>0</v>
      </c>
      <c r="X7" s="8"/>
      <c r="Y7" s="8"/>
      <c r="Z7" s="8"/>
      <c r="AA7" s="6">
        <f t="shared" si="6"/>
        <v>0</v>
      </c>
      <c r="AB7" s="8"/>
      <c r="AC7" s="8"/>
      <c r="AD7" s="6">
        <f t="shared" si="7"/>
        <v>0</v>
      </c>
      <c r="AE7" s="8"/>
      <c r="AF7" s="8"/>
      <c r="AG7" s="8"/>
      <c r="AH7" s="14"/>
      <c r="AI7" s="6"/>
      <c r="AJ7" s="6"/>
      <c r="AK7" s="6"/>
      <c r="AL7" s="8">
        <f t="shared" si="8"/>
        <v>4022</v>
      </c>
    </row>
    <row r="8" spans="1:38" ht="23.25" customHeight="1" x14ac:dyDescent="0.25">
      <c r="A8" s="18" t="s">
        <v>59</v>
      </c>
      <c r="B8" s="24">
        <v>4032</v>
      </c>
      <c r="C8" s="7">
        <v>3326</v>
      </c>
      <c r="D8" s="8">
        <v>0</v>
      </c>
      <c r="E8" s="8">
        <v>1689</v>
      </c>
      <c r="F8" s="8">
        <v>0</v>
      </c>
      <c r="G8" s="8">
        <v>1637</v>
      </c>
      <c r="H8" s="7">
        <v>706</v>
      </c>
      <c r="I8" s="8">
        <v>461</v>
      </c>
      <c r="J8" s="20">
        <v>0</v>
      </c>
      <c r="K8" s="20">
        <v>461</v>
      </c>
      <c r="L8" s="20"/>
      <c r="M8" s="8">
        <v>245</v>
      </c>
      <c r="N8" s="8"/>
      <c r="O8" s="7">
        <v>0</v>
      </c>
      <c r="P8" s="8">
        <v>0</v>
      </c>
      <c r="Q8" s="8">
        <v>0</v>
      </c>
      <c r="R8" s="8">
        <v>0</v>
      </c>
      <c r="S8" s="24">
        <v>0</v>
      </c>
      <c r="T8" s="8">
        <v>0</v>
      </c>
      <c r="U8" s="8">
        <v>0</v>
      </c>
      <c r="V8" s="8">
        <v>0</v>
      </c>
      <c r="W8" s="24">
        <v>0</v>
      </c>
      <c r="X8" s="8">
        <v>0</v>
      </c>
      <c r="Y8" s="8">
        <v>0</v>
      </c>
      <c r="Z8" s="8">
        <v>0</v>
      </c>
      <c r="AA8" s="24">
        <v>21651</v>
      </c>
      <c r="AB8" s="8">
        <v>0</v>
      </c>
      <c r="AC8" s="8">
        <v>21651</v>
      </c>
      <c r="AD8" s="24">
        <v>169</v>
      </c>
      <c r="AE8" s="8">
        <v>0</v>
      </c>
      <c r="AF8" s="8">
        <v>169</v>
      </c>
      <c r="AG8" s="8"/>
      <c r="AH8" s="28"/>
      <c r="AI8" s="24"/>
      <c r="AJ8" s="24">
        <v>1</v>
      </c>
      <c r="AK8" s="24">
        <v>0</v>
      </c>
      <c r="AL8" s="21">
        <v>25853</v>
      </c>
    </row>
    <row r="9" spans="1:38" ht="23.25" customHeight="1" x14ac:dyDescent="0.25">
      <c r="A9" s="3" t="s">
        <v>58</v>
      </c>
      <c r="B9" s="24">
        <v>15998</v>
      </c>
      <c r="C9" s="7">
        <v>1487</v>
      </c>
      <c r="D9" s="8">
        <v>0</v>
      </c>
      <c r="E9" s="8"/>
      <c r="F9" s="8">
        <v>1487</v>
      </c>
      <c r="G9" s="8"/>
      <c r="H9" s="7">
        <v>14511</v>
      </c>
      <c r="I9" s="8">
        <v>5713</v>
      </c>
      <c r="J9" s="8">
        <v>0</v>
      </c>
      <c r="K9" s="8"/>
      <c r="L9" s="8">
        <v>5713</v>
      </c>
      <c r="M9" s="8"/>
      <c r="N9" s="8">
        <v>8798</v>
      </c>
      <c r="O9" s="7">
        <v>0</v>
      </c>
      <c r="P9" s="8">
        <v>0</v>
      </c>
      <c r="Q9" s="8">
        <v>0</v>
      </c>
      <c r="R9" s="8">
        <v>0</v>
      </c>
      <c r="S9" s="24">
        <v>0</v>
      </c>
      <c r="T9" s="8">
        <v>0</v>
      </c>
      <c r="U9" s="8">
        <v>0</v>
      </c>
      <c r="V9" s="8">
        <v>0</v>
      </c>
      <c r="W9" s="24">
        <v>0</v>
      </c>
      <c r="X9" s="8">
        <v>0</v>
      </c>
      <c r="Y9" s="8">
        <v>0</v>
      </c>
      <c r="Z9" s="8">
        <v>0</v>
      </c>
      <c r="AA9" s="24">
        <v>0</v>
      </c>
      <c r="AB9" s="8">
        <v>0</v>
      </c>
      <c r="AC9" s="8"/>
      <c r="AD9" s="24">
        <v>1245</v>
      </c>
      <c r="AE9" s="8">
        <v>0</v>
      </c>
      <c r="AF9" s="8"/>
      <c r="AG9" s="8">
        <v>1245</v>
      </c>
      <c r="AH9" s="28">
        <v>218491</v>
      </c>
      <c r="AI9" s="24">
        <v>101018</v>
      </c>
      <c r="AJ9" s="24"/>
      <c r="AK9" s="24">
        <v>0</v>
      </c>
      <c r="AL9" s="8">
        <v>336752</v>
      </c>
    </row>
    <row r="10" spans="1:38" ht="22.5" customHeight="1" x14ac:dyDescent="0.25">
      <c r="A10" s="3" t="s">
        <v>27</v>
      </c>
      <c r="B10" s="24">
        <f>SUM(B4:B9)</f>
        <v>30103</v>
      </c>
      <c r="C10" s="7">
        <f t="shared" ref="C10:AK10" si="9">SUM(C4:C9)</f>
        <v>8061</v>
      </c>
      <c r="D10" s="8">
        <f t="shared" si="9"/>
        <v>1564</v>
      </c>
      <c r="E10" s="8">
        <f t="shared" si="9"/>
        <v>3076</v>
      </c>
      <c r="F10" s="8">
        <f t="shared" si="9"/>
        <v>1487</v>
      </c>
      <c r="G10" s="8">
        <f t="shared" si="9"/>
        <v>1934</v>
      </c>
      <c r="H10" s="7">
        <f t="shared" si="9"/>
        <v>15263</v>
      </c>
      <c r="I10" s="8">
        <f t="shared" si="9"/>
        <v>6220</v>
      </c>
      <c r="J10" s="8">
        <f t="shared" si="9"/>
        <v>46</v>
      </c>
      <c r="K10" s="8">
        <f t="shared" si="9"/>
        <v>461</v>
      </c>
      <c r="L10" s="8">
        <f t="shared" si="9"/>
        <v>5713</v>
      </c>
      <c r="M10" s="8">
        <f t="shared" si="9"/>
        <v>245</v>
      </c>
      <c r="N10" s="8">
        <f t="shared" si="9"/>
        <v>8798</v>
      </c>
      <c r="O10" s="7">
        <f t="shared" si="9"/>
        <v>6779</v>
      </c>
      <c r="P10" s="8">
        <f t="shared" si="9"/>
        <v>1556</v>
      </c>
      <c r="Q10" s="8">
        <f t="shared" si="9"/>
        <v>4022</v>
      </c>
      <c r="R10" s="8">
        <f t="shared" si="9"/>
        <v>1201</v>
      </c>
      <c r="S10" s="24">
        <f t="shared" si="9"/>
        <v>243</v>
      </c>
      <c r="T10" s="6">
        <f t="shared" si="9"/>
        <v>0</v>
      </c>
      <c r="U10" s="8">
        <f t="shared" si="9"/>
        <v>224</v>
      </c>
      <c r="V10" s="8">
        <f t="shared" si="9"/>
        <v>19</v>
      </c>
      <c r="W10" s="24">
        <f t="shared" si="9"/>
        <v>1678</v>
      </c>
      <c r="X10" s="8">
        <f t="shared" si="9"/>
        <v>1000</v>
      </c>
      <c r="Y10" s="8">
        <f t="shared" si="9"/>
        <v>178</v>
      </c>
      <c r="Z10" s="8">
        <f t="shared" si="9"/>
        <v>500</v>
      </c>
      <c r="AA10" s="24">
        <f t="shared" si="9"/>
        <v>26045</v>
      </c>
      <c r="AB10" s="8">
        <f t="shared" si="9"/>
        <v>4394</v>
      </c>
      <c r="AC10" s="8">
        <f t="shared" si="9"/>
        <v>21651</v>
      </c>
      <c r="AD10" s="24">
        <f t="shared" si="9"/>
        <v>1445</v>
      </c>
      <c r="AE10" s="8">
        <f t="shared" si="9"/>
        <v>31</v>
      </c>
      <c r="AF10" s="8">
        <f t="shared" si="9"/>
        <v>169</v>
      </c>
      <c r="AG10" s="8">
        <f t="shared" si="9"/>
        <v>1245</v>
      </c>
      <c r="AH10" s="24">
        <f t="shared" si="9"/>
        <v>218491</v>
      </c>
      <c r="AI10" s="24">
        <f t="shared" si="9"/>
        <v>101231</v>
      </c>
      <c r="AJ10" s="24">
        <f t="shared" si="9"/>
        <v>1</v>
      </c>
      <c r="AK10" s="24">
        <f t="shared" si="9"/>
        <v>0</v>
      </c>
      <c r="AL10" s="6">
        <f>SUM(AL4:AL9)</f>
        <v>379237</v>
      </c>
    </row>
  </sheetData>
  <mergeCells count="2">
    <mergeCell ref="AL2:AL3"/>
    <mergeCell ref="A1:W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zoomScale="80" zoomScaleNormal="80" workbookViewId="0">
      <selection activeCell="A11" sqref="A11"/>
    </sheetView>
  </sheetViews>
  <sheetFormatPr defaultRowHeight="15" x14ac:dyDescent="0.25"/>
  <cols>
    <col min="1" max="1" width="27.42578125" customWidth="1"/>
  </cols>
  <sheetData>
    <row r="1" spans="1:18" ht="39.75" customHeight="1" x14ac:dyDescent="0.25">
      <c r="A1" s="77" t="s">
        <v>105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8" ht="15.75" x14ac:dyDescent="0.25">
      <c r="A2" s="62" t="s">
        <v>60</v>
      </c>
      <c r="B2" s="11">
        <v>1</v>
      </c>
      <c r="C2" s="37">
        <v>1.1000000000000001</v>
      </c>
      <c r="D2" s="41"/>
      <c r="E2" s="41"/>
      <c r="F2" s="41"/>
      <c r="G2" s="37">
        <v>1.2</v>
      </c>
      <c r="H2" s="11">
        <v>2</v>
      </c>
      <c r="I2" s="41"/>
      <c r="J2" s="41"/>
      <c r="K2" s="11">
        <v>3</v>
      </c>
      <c r="L2" s="41"/>
      <c r="M2" s="41"/>
      <c r="N2" s="41"/>
      <c r="O2" s="11">
        <v>4</v>
      </c>
      <c r="P2" s="11">
        <v>5</v>
      </c>
      <c r="Q2" s="11">
        <v>7</v>
      </c>
      <c r="R2" s="60" t="s">
        <v>24</v>
      </c>
    </row>
    <row r="3" spans="1:18" ht="258" customHeight="1" x14ac:dyDescent="0.25">
      <c r="A3" s="63"/>
      <c r="B3" s="12" t="s">
        <v>4</v>
      </c>
      <c r="C3" s="38" t="s">
        <v>5</v>
      </c>
      <c r="D3" s="42" t="s">
        <v>97</v>
      </c>
      <c r="E3" s="42" t="s">
        <v>6</v>
      </c>
      <c r="F3" s="42" t="s">
        <v>8</v>
      </c>
      <c r="G3" s="38" t="s">
        <v>98</v>
      </c>
      <c r="H3" s="12" t="s">
        <v>12</v>
      </c>
      <c r="I3" s="42" t="s">
        <v>14</v>
      </c>
      <c r="J3" s="42" t="s">
        <v>15</v>
      </c>
      <c r="K3" s="12" t="s">
        <v>16</v>
      </c>
      <c r="L3" s="42" t="s">
        <v>118</v>
      </c>
      <c r="M3" s="42" t="s">
        <v>119</v>
      </c>
      <c r="N3" s="42" t="s">
        <v>120</v>
      </c>
      <c r="O3" s="12" t="s">
        <v>69</v>
      </c>
      <c r="P3" s="12" t="s">
        <v>18</v>
      </c>
      <c r="Q3" s="12" t="s">
        <v>96</v>
      </c>
      <c r="R3" s="60"/>
    </row>
    <row r="4" spans="1:18" ht="24.95" customHeight="1" x14ac:dyDescent="0.25">
      <c r="A4" s="42" t="s">
        <v>47</v>
      </c>
      <c r="B4" s="30">
        <f>SUM(C4,G4)</f>
        <v>46</v>
      </c>
      <c r="C4" s="33"/>
      <c r="D4" s="30"/>
      <c r="E4" s="30"/>
      <c r="F4" s="30"/>
      <c r="G4" s="33">
        <v>46</v>
      </c>
      <c r="H4" s="30"/>
      <c r="I4" s="30"/>
      <c r="J4" s="30"/>
      <c r="K4" s="30"/>
      <c r="L4" s="30"/>
      <c r="M4" s="30"/>
      <c r="N4" s="30"/>
      <c r="O4" s="30"/>
      <c r="P4" s="30"/>
      <c r="Q4" s="30"/>
      <c r="R4" s="13">
        <f t="shared" ref="R4:R13" si="0">SUM(B4,H4,K4,O4,P4,Q4)</f>
        <v>46</v>
      </c>
    </row>
    <row r="5" spans="1:18" ht="24.95" customHeight="1" x14ac:dyDescent="0.25">
      <c r="A5" s="57" t="s">
        <v>64</v>
      </c>
      <c r="B5" s="30">
        <f t="shared" ref="B5" si="1">SUM(C5,G5)</f>
        <v>3248</v>
      </c>
      <c r="C5" s="33">
        <f>SUM(D5:F5)</f>
        <v>3248</v>
      </c>
      <c r="D5" s="30">
        <v>1564</v>
      </c>
      <c r="E5" s="30">
        <v>1387</v>
      </c>
      <c r="F5" s="30">
        <v>297</v>
      </c>
      <c r="G5" s="33"/>
      <c r="H5" s="30"/>
      <c r="I5" s="30"/>
      <c r="J5" s="30"/>
      <c r="K5" s="30"/>
      <c r="L5" s="30"/>
      <c r="M5" s="30"/>
      <c r="N5" s="30"/>
      <c r="O5" s="30"/>
      <c r="P5" s="30"/>
      <c r="Q5" s="30"/>
      <c r="R5" s="13">
        <f t="shared" si="0"/>
        <v>3248</v>
      </c>
    </row>
    <row r="6" spans="1:18" ht="24.95" customHeight="1" x14ac:dyDescent="0.25">
      <c r="A6" s="42" t="s">
        <v>89</v>
      </c>
      <c r="B6" s="30"/>
      <c r="C6" s="33"/>
      <c r="D6" s="30"/>
      <c r="E6" s="30"/>
      <c r="F6" s="30"/>
      <c r="G6" s="33"/>
      <c r="H6" s="30"/>
      <c r="I6" s="30"/>
      <c r="J6" s="30"/>
      <c r="K6" s="30"/>
      <c r="L6" s="30"/>
      <c r="M6" s="30"/>
      <c r="N6" s="30"/>
      <c r="O6" s="30">
        <v>1093</v>
      </c>
      <c r="P6" s="30"/>
      <c r="Q6" s="30">
        <v>213</v>
      </c>
      <c r="R6" s="13">
        <f t="shared" si="0"/>
        <v>1306</v>
      </c>
    </row>
    <row r="7" spans="1:18" ht="24.95" customHeight="1" x14ac:dyDescent="0.25">
      <c r="A7" s="42" t="s">
        <v>90</v>
      </c>
      <c r="B7" s="30"/>
      <c r="C7" s="33"/>
      <c r="D7" s="30"/>
      <c r="E7" s="30"/>
      <c r="F7" s="30"/>
      <c r="G7" s="33"/>
      <c r="H7" s="30">
        <f>SUM(I7:J7)</f>
        <v>19</v>
      </c>
      <c r="I7" s="30"/>
      <c r="J7" s="30">
        <v>19</v>
      </c>
      <c r="K7" s="30"/>
      <c r="L7" s="30"/>
      <c r="M7" s="30"/>
      <c r="N7" s="30"/>
      <c r="O7" s="30"/>
      <c r="P7" s="30"/>
      <c r="Q7" s="30"/>
      <c r="R7" s="13">
        <f t="shared" si="0"/>
        <v>19</v>
      </c>
    </row>
    <row r="8" spans="1:18" ht="24.95" customHeight="1" x14ac:dyDescent="0.25">
      <c r="A8" s="42" t="s">
        <v>92</v>
      </c>
      <c r="B8" s="30"/>
      <c r="C8" s="33"/>
      <c r="D8" s="30"/>
      <c r="E8" s="30"/>
      <c r="F8" s="30"/>
      <c r="G8" s="33"/>
      <c r="H8" s="30"/>
      <c r="I8" s="30"/>
      <c r="J8" s="30"/>
      <c r="K8" s="30"/>
      <c r="L8" s="30"/>
      <c r="M8" s="30"/>
      <c r="N8" s="30"/>
      <c r="O8" s="30">
        <v>3301</v>
      </c>
      <c r="P8" s="30"/>
      <c r="Q8" s="30"/>
      <c r="R8" s="13">
        <f t="shared" si="0"/>
        <v>3301</v>
      </c>
    </row>
    <row r="9" spans="1:18" ht="24.95" customHeight="1" x14ac:dyDescent="0.25">
      <c r="A9" s="42" t="s">
        <v>126</v>
      </c>
      <c r="B9" s="30"/>
      <c r="C9" s="33"/>
      <c r="D9" s="30"/>
      <c r="E9" s="30"/>
      <c r="F9" s="30"/>
      <c r="G9" s="33"/>
      <c r="H9" s="30"/>
      <c r="I9" s="30"/>
      <c r="J9" s="30"/>
      <c r="K9" s="30">
        <f>SUM(L9:N9)</f>
        <v>1000</v>
      </c>
      <c r="L9" s="30">
        <v>1000</v>
      </c>
      <c r="M9" s="30"/>
      <c r="N9" s="30"/>
      <c r="O9" s="30"/>
      <c r="P9" s="30"/>
      <c r="Q9" s="30"/>
      <c r="R9" s="13">
        <f t="shared" si="0"/>
        <v>1000</v>
      </c>
    </row>
    <row r="10" spans="1:18" ht="24.95" customHeight="1" x14ac:dyDescent="0.25">
      <c r="A10" s="42" t="s">
        <v>127</v>
      </c>
      <c r="B10" s="30"/>
      <c r="C10" s="33"/>
      <c r="D10" s="30"/>
      <c r="E10" s="30"/>
      <c r="F10" s="30"/>
      <c r="G10" s="33"/>
      <c r="H10" s="30"/>
      <c r="I10" s="30"/>
      <c r="J10" s="30"/>
      <c r="K10" s="30">
        <f>SUM(L10:N10)</f>
        <v>500</v>
      </c>
      <c r="L10" s="30"/>
      <c r="M10" s="30"/>
      <c r="N10" s="30">
        <v>500</v>
      </c>
      <c r="O10" s="30"/>
      <c r="P10" s="30"/>
      <c r="Q10" s="30"/>
      <c r="R10" s="13">
        <f t="shared" si="0"/>
        <v>500</v>
      </c>
    </row>
    <row r="11" spans="1:18" ht="24.95" customHeight="1" x14ac:dyDescent="0.25">
      <c r="A11" s="42" t="s">
        <v>128</v>
      </c>
      <c r="B11" s="30"/>
      <c r="C11" s="33"/>
      <c r="D11" s="30"/>
      <c r="E11" s="30"/>
      <c r="F11" s="30"/>
      <c r="G11" s="33"/>
      <c r="H11" s="30"/>
      <c r="I11" s="30"/>
      <c r="J11" s="30"/>
      <c r="K11" s="30">
        <f>SUM(L11:N11)</f>
        <v>178</v>
      </c>
      <c r="L11" s="30"/>
      <c r="M11" s="30">
        <v>178</v>
      </c>
      <c r="N11" s="30"/>
      <c r="O11" s="30"/>
      <c r="P11" s="30"/>
      <c r="Q11" s="30"/>
      <c r="R11" s="13">
        <f t="shared" si="0"/>
        <v>178</v>
      </c>
    </row>
    <row r="12" spans="1:18" ht="24.95" customHeight="1" x14ac:dyDescent="0.25">
      <c r="A12" s="42" t="s">
        <v>46</v>
      </c>
      <c r="B12" s="30"/>
      <c r="C12" s="33"/>
      <c r="D12" s="30"/>
      <c r="E12" s="30"/>
      <c r="F12" s="30"/>
      <c r="G12" s="33"/>
      <c r="H12" s="30">
        <f>SUM(I12:J12)</f>
        <v>224</v>
      </c>
      <c r="I12" s="30">
        <v>224</v>
      </c>
      <c r="J12" s="30"/>
      <c r="K12" s="30"/>
      <c r="L12" s="30"/>
      <c r="M12" s="30"/>
      <c r="N12" s="30"/>
      <c r="O12" s="30"/>
      <c r="P12" s="30"/>
      <c r="Q12" s="30"/>
      <c r="R12" s="13">
        <f t="shared" si="0"/>
        <v>224</v>
      </c>
    </row>
    <row r="13" spans="1:18" ht="24.95" customHeight="1" x14ac:dyDescent="0.25">
      <c r="A13" s="42" t="s">
        <v>48</v>
      </c>
      <c r="B13" s="30"/>
      <c r="C13" s="33"/>
      <c r="D13" s="30"/>
      <c r="E13" s="30"/>
      <c r="F13" s="30"/>
      <c r="G13" s="33"/>
      <c r="H13" s="30"/>
      <c r="I13" s="30"/>
      <c r="J13" s="30"/>
      <c r="K13" s="30"/>
      <c r="L13" s="30"/>
      <c r="M13" s="30"/>
      <c r="N13" s="30"/>
      <c r="O13" s="30"/>
      <c r="P13" s="30">
        <v>31</v>
      </c>
      <c r="Q13" s="30"/>
      <c r="R13" s="13">
        <f t="shared" si="0"/>
        <v>31</v>
      </c>
    </row>
    <row r="14" spans="1:18" ht="24.95" customHeight="1" x14ac:dyDescent="0.25">
      <c r="A14" s="11" t="s">
        <v>63</v>
      </c>
      <c r="B14" s="13">
        <f>SUM(B4:B13)</f>
        <v>3294</v>
      </c>
      <c r="C14" s="13">
        <f t="shared" ref="C14:Q14" si="2">SUM(C4:C13)</f>
        <v>3248</v>
      </c>
      <c r="D14" s="13">
        <f t="shared" si="2"/>
        <v>1564</v>
      </c>
      <c r="E14" s="13">
        <f t="shared" si="2"/>
        <v>1387</v>
      </c>
      <c r="F14" s="13">
        <f t="shared" si="2"/>
        <v>297</v>
      </c>
      <c r="G14" s="13">
        <f t="shared" si="2"/>
        <v>46</v>
      </c>
      <c r="H14" s="13">
        <f t="shared" si="2"/>
        <v>243</v>
      </c>
      <c r="I14" s="13">
        <f t="shared" si="2"/>
        <v>224</v>
      </c>
      <c r="J14" s="13">
        <f t="shared" si="2"/>
        <v>19</v>
      </c>
      <c r="K14" s="13">
        <f t="shared" si="2"/>
        <v>1678</v>
      </c>
      <c r="L14" s="13">
        <f t="shared" si="2"/>
        <v>1000</v>
      </c>
      <c r="M14" s="13">
        <f t="shared" si="2"/>
        <v>178</v>
      </c>
      <c r="N14" s="13">
        <f t="shared" si="2"/>
        <v>500</v>
      </c>
      <c r="O14" s="13">
        <f t="shared" si="2"/>
        <v>4394</v>
      </c>
      <c r="P14" s="13">
        <f t="shared" si="2"/>
        <v>31</v>
      </c>
      <c r="Q14" s="13">
        <f t="shared" si="2"/>
        <v>213</v>
      </c>
      <c r="R14" s="13">
        <f>SUM(R4:R13)</f>
        <v>9853</v>
      </c>
    </row>
  </sheetData>
  <mergeCells count="3">
    <mergeCell ref="R2:R3"/>
    <mergeCell ref="A2:A3"/>
    <mergeCell ref="A1:R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zoomScale="80" zoomScaleNormal="80" workbookViewId="0">
      <selection activeCell="B3" sqref="B3:F6"/>
    </sheetView>
  </sheetViews>
  <sheetFormatPr defaultRowHeight="15" x14ac:dyDescent="0.25"/>
  <cols>
    <col min="1" max="1" width="30.42578125" customWidth="1"/>
    <col min="2" max="2" width="11.7109375" customWidth="1"/>
    <col min="3" max="4" width="14.7109375" customWidth="1"/>
    <col min="5" max="5" width="14.85546875" customWidth="1"/>
    <col min="6" max="6" width="14.5703125" customWidth="1"/>
  </cols>
  <sheetData>
    <row r="1" spans="1:6" ht="38.25" customHeight="1" x14ac:dyDescent="0.25">
      <c r="A1" s="77" t="s">
        <v>101</v>
      </c>
      <c r="B1" s="77"/>
      <c r="C1" s="77"/>
      <c r="D1" s="77"/>
      <c r="E1" s="77"/>
      <c r="F1" s="77"/>
    </row>
    <row r="2" spans="1:6" ht="125.25" customHeight="1" x14ac:dyDescent="0.25">
      <c r="A2" s="11" t="s">
        <v>100</v>
      </c>
      <c r="B2" s="12" t="s">
        <v>4</v>
      </c>
      <c r="C2" s="42" t="s">
        <v>66</v>
      </c>
      <c r="D2" s="42" t="s">
        <v>67</v>
      </c>
      <c r="E2" s="42" t="s">
        <v>68</v>
      </c>
      <c r="F2" s="11"/>
    </row>
    <row r="3" spans="1:6" ht="24.95" customHeight="1" x14ac:dyDescent="0.25">
      <c r="A3" s="56" t="s">
        <v>43</v>
      </c>
      <c r="B3" s="30"/>
      <c r="C3" s="30"/>
      <c r="D3" s="30"/>
      <c r="E3" s="30"/>
      <c r="F3" s="13"/>
    </row>
    <row r="4" spans="1:6" ht="24.95" customHeight="1" x14ac:dyDescent="0.25">
      <c r="A4" s="56" t="s">
        <v>99</v>
      </c>
      <c r="B4" s="30"/>
      <c r="C4" s="30"/>
      <c r="D4" s="30"/>
      <c r="E4" s="30"/>
      <c r="F4" s="13"/>
    </row>
    <row r="5" spans="1:6" ht="24.95" customHeight="1" x14ac:dyDescent="0.25">
      <c r="A5" s="56" t="s">
        <v>45</v>
      </c>
      <c r="B5" s="30"/>
      <c r="C5" s="30"/>
      <c r="D5" s="30"/>
      <c r="E5" s="30"/>
      <c r="F5" s="13"/>
    </row>
    <row r="6" spans="1:6" ht="24.95" customHeight="1" x14ac:dyDescent="0.25">
      <c r="A6" s="11" t="s">
        <v>63</v>
      </c>
      <c r="B6" s="13"/>
      <c r="C6" s="13"/>
      <c r="D6" s="13"/>
      <c r="E6" s="13"/>
      <c r="F6" s="13"/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13" zoomScale="80" zoomScaleNormal="80" workbookViewId="0">
      <selection activeCell="G4" sqref="G4"/>
    </sheetView>
  </sheetViews>
  <sheetFormatPr defaultRowHeight="15" x14ac:dyDescent="0.25"/>
  <cols>
    <col min="1" max="1" width="25.140625" customWidth="1"/>
    <col min="2" max="2" width="9.28515625" customWidth="1"/>
    <col min="6" max="6" width="8.85546875" customWidth="1"/>
    <col min="12" max="12" width="10.140625" customWidth="1"/>
  </cols>
  <sheetData>
    <row r="1" spans="1:12" ht="37.5" customHeight="1" x14ac:dyDescent="0.25">
      <c r="A1" s="77" t="s">
        <v>104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.75" x14ac:dyDescent="0.25">
      <c r="A2" s="78" t="s">
        <v>61</v>
      </c>
      <c r="B2" s="11">
        <v>1</v>
      </c>
      <c r="C2" s="37">
        <v>1.1000000000000001</v>
      </c>
      <c r="D2" s="41"/>
      <c r="E2" s="41"/>
      <c r="F2" s="37">
        <v>1.2</v>
      </c>
      <c r="G2" s="41" t="s">
        <v>53</v>
      </c>
      <c r="H2" s="41" t="s">
        <v>54</v>
      </c>
      <c r="I2" s="11">
        <v>4</v>
      </c>
      <c r="J2" s="11">
        <v>5</v>
      </c>
      <c r="K2" s="11">
        <v>8</v>
      </c>
      <c r="L2" s="60" t="s">
        <v>24</v>
      </c>
    </row>
    <row r="3" spans="1:12" ht="228" customHeight="1" x14ac:dyDescent="0.25">
      <c r="A3" s="79"/>
      <c r="B3" s="12" t="s">
        <v>4</v>
      </c>
      <c r="C3" s="38" t="s">
        <v>5</v>
      </c>
      <c r="D3" s="42" t="s">
        <v>6</v>
      </c>
      <c r="E3" s="42" t="s">
        <v>8</v>
      </c>
      <c r="F3" s="38" t="s">
        <v>9</v>
      </c>
      <c r="G3" s="42" t="s">
        <v>117</v>
      </c>
      <c r="H3" s="42" t="s">
        <v>10</v>
      </c>
      <c r="I3" s="12" t="s">
        <v>69</v>
      </c>
      <c r="J3" s="12" t="s">
        <v>18</v>
      </c>
      <c r="K3" s="12" t="s">
        <v>22</v>
      </c>
      <c r="L3" s="60"/>
    </row>
    <row r="4" spans="1:12" ht="24.95" customHeight="1" x14ac:dyDescent="0.25">
      <c r="A4" s="42" t="s">
        <v>28</v>
      </c>
      <c r="B4" s="30">
        <f>SUM(C4,F4)</f>
        <v>414</v>
      </c>
      <c r="C4" s="33">
        <f t="shared" ref="C4:C16" si="0">SUM(D4:E4)</f>
        <v>379</v>
      </c>
      <c r="D4" s="29">
        <v>22</v>
      </c>
      <c r="E4" s="29">
        <v>357</v>
      </c>
      <c r="F4" s="33">
        <f t="shared" ref="F4:F16" si="1">SUM(G4:H4)</f>
        <v>35</v>
      </c>
      <c r="G4" s="29">
        <v>35</v>
      </c>
      <c r="H4" s="29"/>
      <c r="I4" s="30">
        <v>2020</v>
      </c>
      <c r="J4" s="30">
        <v>25</v>
      </c>
      <c r="K4" s="29"/>
      <c r="L4" s="13">
        <f>SUM(B4,I4,J4,K4)</f>
        <v>2459</v>
      </c>
    </row>
    <row r="5" spans="1:12" ht="24.95" customHeight="1" x14ac:dyDescent="0.25">
      <c r="A5" s="42" t="s">
        <v>29</v>
      </c>
      <c r="B5" s="30">
        <f t="shared" ref="B5:B16" si="2">SUM(C5,F5)</f>
        <v>295</v>
      </c>
      <c r="C5" s="33">
        <f t="shared" si="0"/>
        <v>270</v>
      </c>
      <c r="D5" s="30">
        <v>205</v>
      </c>
      <c r="E5" s="30">
        <v>65</v>
      </c>
      <c r="F5" s="33">
        <f t="shared" si="1"/>
        <v>25</v>
      </c>
      <c r="G5" s="30">
        <v>25</v>
      </c>
      <c r="H5" s="30">
        <v>0</v>
      </c>
      <c r="I5" s="30">
        <v>712</v>
      </c>
      <c r="J5" s="30">
        <v>9</v>
      </c>
      <c r="K5" s="30"/>
      <c r="L5" s="13">
        <f t="shared" ref="L5:L16" si="3">SUM(B5,I5,J5,K5)</f>
        <v>1016</v>
      </c>
    </row>
    <row r="6" spans="1:12" ht="24.95" customHeight="1" x14ac:dyDescent="0.25">
      <c r="A6" s="42" t="s">
        <v>30</v>
      </c>
      <c r="B6" s="30">
        <f t="shared" si="2"/>
        <v>198</v>
      </c>
      <c r="C6" s="33">
        <f t="shared" si="0"/>
        <v>136</v>
      </c>
      <c r="D6" s="30">
        <v>51</v>
      </c>
      <c r="E6" s="30">
        <v>85</v>
      </c>
      <c r="F6" s="33">
        <f t="shared" si="1"/>
        <v>62</v>
      </c>
      <c r="G6" s="30">
        <v>48</v>
      </c>
      <c r="H6" s="30">
        <v>14</v>
      </c>
      <c r="I6" s="30">
        <v>1553</v>
      </c>
      <c r="J6" s="30">
        <v>9</v>
      </c>
      <c r="K6" s="30"/>
      <c r="L6" s="13">
        <f t="shared" si="3"/>
        <v>1760</v>
      </c>
    </row>
    <row r="7" spans="1:12" ht="24.95" customHeight="1" x14ac:dyDescent="0.25">
      <c r="A7" s="42" t="s">
        <v>39</v>
      </c>
      <c r="B7" s="30">
        <f t="shared" si="2"/>
        <v>296</v>
      </c>
      <c r="C7" s="33">
        <f t="shared" si="0"/>
        <v>259</v>
      </c>
      <c r="D7" s="30">
        <v>164</v>
      </c>
      <c r="E7" s="30">
        <v>95</v>
      </c>
      <c r="F7" s="33">
        <f t="shared" si="1"/>
        <v>37</v>
      </c>
      <c r="G7" s="30">
        <v>37</v>
      </c>
      <c r="H7" s="30"/>
      <c r="I7" s="30">
        <v>1651</v>
      </c>
      <c r="J7" s="30">
        <v>11</v>
      </c>
      <c r="K7" s="30"/>
      <c r="L7" s="13">
        <f t="shared" si="3"/>
        <v>1958</v>
      </c>
    </row>
    <row r="8" spans="1:12" ht="24.95" customHeight="1" x14ac:dyDescent="0.25">
      <c r="A8" s="42" t="s">
        <v>40</v>
      </c>
      <c r="B8" s="30">
        <f t="shared" si="2"/>
        <v>241</v>
      </c>
      <c r="C8" s="33">
        <f t="shared" si="0"/>
        <v>206</v>
      </c>
      <c r="D8" s="30">
        <v>191</v>
      </c>
      <c r="E8" s="30">
        <v>15</v>
      </c>
      <c r="F8" s="33">
        <f t="shared" si="1"/>
        <v>35</v>
      </c>
      <c r="G8" s="30">
        <v>35</v>
      </c>
      <c r="H8" s="30"/>
      <c r="I8" s="30">
        <v>2257</v>
      </c>
      <c r="J8" s="30">
        <v>10</v>
      </c>
      <c r="K8" s="30"/>
      <c r="L8" s="13">
        <f t="shared" si="3"/>
        <v>2508</v>
      </c>
    </row>
    <row r="9" spans="1:12" ht="24.95" customHeight="1" x14ac:dyDescent="0.25">
      <c r="A9" s="42" t="s">
        <v>31</v>
      </c>
      <c r="B9" s="30">
        <f t="shared" si="2"/>
        <v>1083</v>
      </c>
      <c r="C9" s="33">
        <f t="shared" si="0"/>
        <v>874</v>
      </c>
      <c r="D9" s="30">
        <v>205</v>
      </c>
      <c r="E9" s="30">
        <v>669</v>
      </c>
      <c r="F9" s="33">
        <f t="shared" si="1"/>
        <v>209</v>
      </c>
      <c r="G9" s="30">
        <v>40</v>
      </c>
      <c r="H9" s="30">
        <v>169</v>
      </c>
      <c r="I9" s="30">
        <v>2297</v>
      </c>
      <c r="J9" s="30">
        <v>11</v>
      </c>
      <c r="K9" s="30"/>
      <c r="L9" s="13">
        <f t="shared" si="3"/>
        <v>3391</v>
      </c>
    </row>
    <row r="10" spans="1:12" ht="24.95" customHeight="1" x14ac:dyDescent="0.25">
      <c r="A10" s="42" t="s">
        <v>36</v>
      </c>
      <c r="B10" s="30">
        <f t="shared" si="2"/>
        <v>171</v>
      </c>
      <c r="C10" s="33">
        <f t="shared" si="0"/>
        <v>118</v>
      </c>
      <c r="D10" s="30">
        <v>29</v>
      </c>
      <c r="E10" s="30">
        <v>89</v>
      </c>
      <c r="F10" s="33">
        <f t="shared" si="1"/>
        <v>53</v>
      </c>
      <c r="G10" s="30">
        <v>35</v>
      </c>
      <c r="H10" s="30">
        <v>18</v>
      </c>
      <c r="I10" s="30">
        <v>1610</v>
      </c>
      <c r="J10" s="30">
        <v>30</v>
      </c>
      <c r="K10" s="30"/>
      <c r="L10" s="13">
        <f t="shared" si="3"/>
        <v>1811</v>
      </c>
    </row>
    <row r="11" spans="1:12" ht="24.95" customHeight="1" x14ac:dyDescent="0.25">
      <c r="A11" s="42" t="s">
        <v>33</v>
      </c>
      <c r="B11" s="30">
        <f t="shared" si="2"/>
        <v>341</v>
      </c>
      <c r="C11" s="33">
        <f t="shared" si="0"/>
        <v>309</v>
      </c>
      <c r="D11" s="30">
        <v>277</v>
      </c>
      <c r="E11" s="30">
        <v>32</v>
      </c>
      <c r="F11" s="33">
        <f t="shared" si="1"/>
        <v>32</v>
      </c>
      <c r="G11" s="30">
        <v>32</v>
      </c>
      <c r="H11" s="30">
        <v>0</v>
      </c>
      <c r="I11" s="30">
        <v>1763</v>
      </c>
      <c r="J11" s="30">
        <v>8</v>
      </c>
      <c r="K11" s="30"/>
      <c r="L11" s="13">
        <f t="shared" si="3"/>
        <v>2112</v>
      </c>
    </row>
    <row r="12" spans="1:12" ht="24.95" customHeight="1" x14ac:dyDescent="0.25">
      <c r="A12" s="42" t="s">
        <v>34</v>
      </c>
      <c r="B12" s="30">
        <f t="shared" si="2"/>
        <v>162</v>
      </c>
      <c r="C12" s="33">
        <f t="shared" si="0"/>
        <v>127</v>
      </c>
      <c r="D12" s="30">
        <v>36</v>
      </c>
      <c r="E12" s="30">
        <v>91</v>
      </c>
      <c r="F12" s="33">
        <f t="shared" si="1"/>
        <v>35</v>
      </c>
      <c r="G12" s="30">
        <v>35</v>
      </c>
      <c r="H12" s="30"/>
      <c r="I12" s="30">
        <v>1587</v>
      </c>
      <c r="J12" s="30">
        <v>16</v>
      </c>
      <c r="K12" s="30"/>
      <c r="L12" s="13">
        <f t="shared" si="3"/>
        <v>1765</v>
      </c>
    </row>
    <row r="13" spans="1:12" ht="24.95" customHeight="1" x14ac:dyDescent="0.25">
      <c r="A13" s="42" t="s">
        <v>35</v>
      </c>
      <c r="B13" s="30">
        <f t="shared" si="2"/>
        <v>202</v>
      </c>
      <c r="C13" s="33">
        <f t="shared" si="0"/>
        <v>163</v>
      </c>
      <c r="D13" s="30">
        <v>139</v>
      </c>
      <c r="E13" s="30">
        <v>24</v>
      </c>
      <c r="F13" s="33">
        <f t="shared" si="1"/>
        <v>39</v>
      </c>
      <c r="G13" s="30">
        <v>39</v>
      </c>
      <c r="H13" s="30">
        <v>0</v>
      </c>
      <c r="I13" s="30">
        <v>640</v>
      </c>
      <c r="J13" s="30">
        <v>10</v>
      </c>
      <c r="K13" s="30">
        <v>0</v>
      </c>
      <c r="L13" s="13">
        <f t="shared" si="3"/>
        <v>852</v>
      </c>
    </row>
    <row r="14" spans="1:12" ht="24.95" customHeight="1" x14ac:dyDescent="0.25">
      <c r="A14" s="42" t="s">
        <v>37</v>
      </c>
      <c r="B14" s="30">
        <f t="shared" si="2"/>
        <v>137</v>
      </c>
      <c r="C14" s="33">
        <f t="shared" si="0"/>
        <v>107</v>
      </c>
      <c r="D14" s="43">
        <v>23</v>
      </c>
      <c r="E14" s="43">
        <v>84</v>
      </c>
      <c r="F14" s="33">
        <f t="shared" si="1"/>
        <v>30</v>
      </c>
      <c r="G14" s="43">
        <v>30</v>
      </c>
      <c r="H14" s="43">
        <v>0</v>
      </c>
      <c r="I14" s="30">
        <v>1240</v>
      </c>
      <c r="J14" s="30">
        <v>5</v>
      </c>
      <c r="K14" s="31">
        <v>1</v>
      </c>
      <c r="L14" s="13">
        <f t="shared" si="3"/>
        <v>1383</v>
      </c>
    </row>
    <row r="15" spans="1:12" ht="24.95" customHeight="1" x14ac:dyDescent="0.25">
      <c r="A15" s="42" t="s">
        <v>32</v>
      </c>
      <c r="B15" s="30">
        <f t="shared" si="2"/>
        <v>111</v>
      </c>
      <c r="C15" s="33">
        <f t="shared" si="0"/>
        <v>29</v>
      </c>
      <c r="D15" s="32">
        <v>22</v>
      </c>
      <c r="E15" s="32">
        <v>7</v>
      </c>
      <c r="F15" s="33">
        <f t="shared" si="1"/>
        <v>82</v>
      </c>
      <c r="G15" s="44">
        <v>38</v>
      </c>
      <c r="H15" s="44">
        <v>44</v>
      </c>
      <c r="I15" s="30">
        <v>2256</v>
      </c>
      <c r="J15" s="30">
        <v>10</v>
      </c>
      <c r="K15" s="32"/>
      <c r="L15" s="13">
        <f t="shared" si="3"/>
        <v>2377</v>
      </c>
    </row>
    <row r="16" spans="1:12" ht="24.95" customHeight="1" x14ac:dyDescent="0.25">
      <c r="A16" s="42" t="s">
        <v>38</v>
      </c>
      <c r="B16" s="30">
        <f t="shared" si="2"/>
        <v>381</v>
      </c>
      <c r="C16" s="33">
        <f t="shared" si="0"/>
        <v>349</v>
      </c>
      <c r="D16" s="30">
        <v>325</v>
      </c>
      <c r="E16" s="30">
        <v>24</v>
      </c>
      <c r="F16" s="33">
        <f t="shared" si="1"/>
        <v>32</v>
      </c>
      <c r="G16" s="30">
        <v>32</v>
      </c>
      <c r="H16" s="30"/>
      <c r="I16" s="30">
        <v>2065</v>
      </c>
      <c r="J16" s="30">
        <v>15</v>
      </c>
      <c r="K16" s="13"/>
      <c r="L16" s="13">
        <f t="shared" si="3"/>
        <v>2461</v>
      </c>
    </row>
    <row r="17" spans="1:12" ht="24.95" customHeight="1" x14ac:dyDescent="0.25">
      <c r="A17" s="55" t="s">
        <v>27</v>
      </c>
      <c r="B17" s="13">
        <f>SUM(B4:B16)</f>
        <v>4032</v>
      </c>
      <c r="C17" s="13">
        <f t="shared" ref="C17:K17" si="4">SUM(C4:C16)</f>
        <v>3326</v>
      </c>
      <c r="D17" s="13">
        <f t="shared" si="4"/>
        <v>1689</v>
      </c>
      <c r="E17" s="13">
        <f t="shared" si="4"/>
        <v>1637</v>
      </c>
      <c r="F17" s="13">
        <f t="shared" si="4"/>
        <v>706</v>
      </c>
      <c r="G17" s="13">
        <f t="shared" si="4"/>
        <v>461</v>
      </c>
      <c r="H17" s="13">
        <f t="shared" si="4"/>
        <v>245</v>
      </c>
      <c r="I17" s="13">
        <f t="shared" si="4"/>
        <v>21651</v>
      </c>
      <c r="J17" s="13">
        <f t="shared" si="4"/>
        <v>169</v>
      </c>
      <c r="K17" s="13">
        <f t="shared" si="4"/>
        <v>1</v>
      </c>
      <c r="L17" s="13">
        <f>SUM(L4:L16)</f>
        <v>25853</v>
      </c>
    </row>
  </sheetData>
  <mergeCells count="3">
    <mergeCell ref="L2:L3"/>
    <mergeCell ref="A2:A3"/>
    <mergeCell ref="A1:L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0" zoomScaleNormal="80" workbookViewId="0">
      <selection activeCell="L7" sqref="L7"/>
    </sheetView>
  </sheetViews>
  <sheetFormatPr defaultRowHeight="15" x14ac:dyDescent="0.25"/>
  <cols>
    <col min="1" max="1" width="20.5703125" customWidth="1"/>
    <col min="4" max="4" width="12.42578125" customWidth="1"/>
    <col min="7" max="8" width="11" customWidth="1"/>
    <col min="9" max="9" width="10.42578125" customWidth="1"/>
    <col min="10" max="10" width="10.28515625" bestFit="1" customWidth="1"/>
  </cols>
  <sheetData>
    <row r="1" spans="1:10" ht="33.75" customHeight="1" x14ac:dyDescent="0.25">
      <c r="A1" s="77" t="s">
        <v>103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 x14ac:dyDescent="0.25">
      <c r="A2" s="62" t="s">
        <v>61</v>
      </c>
      <c r="B2" s="11">
        <v>1</v>
      </c>
      <c r="C2" s="37">
        <v>1.1000000000000001</v>
      </c>
      <c r="D2" s="37">
        <v>1.2</v>
      </c>
      <c r="E2" s="41" t="s">
        <v>53</v>
      </c>
      <c r="F2" s="41" t="s">
        <v>55</v>
      </c>
      <c r="G2" s="11">
        <v>5</v>
      </c>
      <c r="H2" s="11">
        <v>6</v>
      </c>
      <c r="I2" s="11">
        <v>7</v>
      </c>
      <c r="J2" s="60" t="s">
        <v>24</v>
      </c>
    </row>
    <row r="3" spans="1:10" ht="275.25" customHeight="1" x14ac:dyDescent="0.25">
      <c r="A3" s="63"/>
      <c r="B3" s="12" t="s">
        <v>4</v>
      </c>
      <c r="C3" s="38" t="s">
        <v>115</v>
      </c>
      <c r="D3" s="38" t="s">
        <v>9</v>
      </c>
      <c r="E3" s="42" t="s">
        <v>116</v>
      </c>
      <c r="F3" s="42" t="s">
        <v>25</v>
      </c>
      <c r="G3" s="12" t="s">
        <v>102</v>
      </c>
      <c r="H3" s="12" t="s">
        <v>56</v>
      </c>
      <c r="I3" s="12" t="s">
        <v>96</v>
      </c>
      <c r="J3" s="60"/>
    </row>
    <row r="4" spans="1:10" ht="24.95" customHeight="1" x14ac:dyDescent="0.25">
      <c r="A4" s="42" t="s">
        <v>28</v>
      </c>
      <c r="B4" s="30">
        <f t="shared" ref="B4:B16" si="0">SUM(C4,D4)</f>
        <v>2010</v>
      </c>
      <c r="C4" s="33">
        <v>82</v>
      </c>
      <c r="D4" s="33">
        <f t="shared" ref="D4:D16" si="1">SUM(E4:F4)</f>
        <v>1928</v>
      </c>
      <c r="E4" s="29">
        <v>430</v>
      </c>
      <c r="F4" s="29">
        <v>1498</v>
      </c>
      <c r="G4" s="30">
        <v>96</v>
      </c>
      <c r="H4" s="29">
        <v>16565</v>
      </c>
      <c r="I4" s="29">
        <v>3094</v>
      </c>
      <c r="J4" s="13">
        <f t="shared" ref="J4:J16" si="2">SUM(B4,G4,H4,I4)</f>
        <v>21765</v>
      </c>
    </row>
    <row r="5" spans="1:10" ht="24.95" customHeight="1" x14ac:dyDescent="0.25">
      <c r="A5" s="42" t="s">
        <v>29</v>
      </c>
      <c r="B5" s="30">
        <f t="shared" si="0"/>
        <v>593</v>
      </c>
      <c r="C5" s="33">
        <v>35</v>
      </c>
      <c r="D5" s="33">
        <f t="shared" si="1"/>
        <v>558</v>
      </c>
      <c r="E5" s="30">
        <v>144</v>
      </c>
      <c r="F5" s="30">
        <v>414</v>
      </c>
      <c r="G5" s="30">
        <v>33</v>
      </c>
      <c r="H5" s="30">
        <v>5922</v>
      </c>
      <c r="I5" s="30">
        <v>2029</v>
      </c>
      <c r="J5" s="13">
        <f t="shared" si="2"/>
        <v>8577</v>
      </c>
    </row>
    <row r="6" spans="1:10" ht="24.95" customHeight="1" x14ac:dyDescent="0.25">
      <c r="A6" s="42" t="s">
        <v>30</v>
      </c>
      <c r="B6" s="30">
        <f t="shared" si="0"/>
        <v>84</v>
      </c>
      <c r="C6" s="33">
        <v>84</v>
      </c>
      <c r="D6" s="33">
        <f t="shared" si="1"/>
        <v>0</v>
      </c>
      <c r="E6" s="30"/>
      <c r="F6" s="30"/>
      <c r="G6" s="30">
        <v>88</v>
      </c>
      <c r="H6" s="30">
        <v>13551</v>
      </c>
      <c r="I6" s="30">
        <v>5590</v>
      </c>
      <c r="J6" s="13">
        <f t="shared" si="2"/>
        <v>19313</v>
      </c>
    </row>
    <row r="7" spans="1:10" ht="24.95" customHeight="1" x14ac:dyDescent="0.25">
      <c r="A7" s="42" t="s">
        <v>39</v>
      </c>
      <c r="B7" s="30">
        <f t="shared" si="0"/>
        <v>1469</v>
      </c>
      <c r="C7" s="33">
        <v>155</v>
      </c>
      <c r="D7" s="33">
        <f t="shared" si="1"/>
        <v>1314</v>
      </c>
      <c r="E7" s="30">
        <v>545</v>
      </c>
      <c r="F7" s="30">
        <v>769</v>
      </c>
      <c r="G7" s="30">
        <v>64</v>
      </c>
      <c r="H7" s="30">
        <v>16386</v>
      </c>
      <c r="I7" s="30">
        <v>5096</v>
      </c>
      <c r="J7" s="13">
        <f t="shared" si="2"/>
        <v>23015</v>
      </c>
    </row>
    <row r="8" spans="1:10" ht="24.95" customHeight="1" x14ac:dyDescent="0.25">
      <c r="A8" s="42" t="s">
        <v>40</v>
      </c>
      <c r="B8" s="30">
        <f t="shared" si="0"/>
        <v>1182</v>
      </c>
      <c r="C8" s="33">
        <v>137</v>
      </c>
      <c r="D8" s="33">
        <f t="shared" si="1"/>
        <v>1045</v>
      </c>
      <c r="E8" s="30">
        <v>407</v>
      </c>
      <c r="F8" s="30">
        <v>638</v>
      </c>
      <c r="G8" s="30">
        <v>147</v>
      </c>
      <c r="H8" s="30">
        <v>22209</v>
      </c>
      <c r="I8" s="30">
        <v>13727</v>
      </c>
      <c r="J8" s="13">
        <f t="shared" si="2"/>
        <v>37265</v>
      </c>
    </row>
    <row r="9" spans="1:10" ht="24.95" customHeight="1" x14ac:dyDescent="0.25">
      <c r="A9" s="42" t="s">
        <v>31</v>
      </c>
      <c r="B9" s="30">
        <f t="shared" si="0"/>
        <v>1701</v>
      </c>
      <c r="C9" s="33">
        <v>179</v>
      </c>
      <c r="D9" s="33">
        <f t="shared" si="1"/>
        <v>1522</v>
      </c>
      <c r="E9" s="30">
        <v>749</v>
      </c>
      <c r="F9" s="30">
        <v>773</v>
      </c>
      <c r="G9" s="30">
        <v>126</v>
      </c>
      <c r="H9" s="30">
        <v>27919</v>
      </c>
      <c r="I9" s="30">
        <v>16926</v>
      </c>
      <c r="J9" s="13">
        <f t="shared" si="2"/>
        <v>46672</v>
      </c>
    </row>
    <row r="10" spans="1:10" ht="24.95" customHeight="1" x14ac:dyDescent="0.25">
      <c r="A10" s="42" t="s">
        <v>36</v>
      </c>
      <c r="B10" s="30">
        <f t="shared" si="0"/>
        <v>1567</v>
      </c>
      <c r="C10" s="33">
        <v>162</v>
      </c>
      <c r="D10" s="33">
        <f t="shared" si="1"/>
        <v>1405</v>
      </c>
      <c r="E10" s="30">
        <v>635</v>
      </c>
      <c r="F10" s="30">
        <v>770</v>
      </c>
      <c r="G10" s="30">
        <v>165</v>
      </c>
      <c r="H10" s="30">
        <v>20127</v>
      </c>
      <c r="I10" s="30">
        <v>7141</v>
      </c>
      <c r="J10" s="13">
        <f t="shared" si="2"/>
        <v>29000</v>
      </c>
    </row>
    <row r="11" spans="1:10" ht="24.95" customHeight="1" x14ac:dyDescent="0.25">
      <c r="A11" s="42" t="s">
        <v>33</v>
      </c>
      <c r="B11" s="30">
        <f t="shared" si="0"/>
        <v>2200</v>
      </c>
      <c r="C11" s="33">
        <v>197</v>
      </c>
      <c r="D11" s="33">
        <f t="shared" si="1"/>
        <v>2003</v>
      </c>
      <c r="E11" s="30">
        <v>510</v>
      </c>
      <c r="F11" s="30">
        <v>1493</v>
      </c>
      <c r="G11" s="30">
        <v>138</v>
      </c>
      <c r="H11" s="30">
        <v>20533</v>
      </c>
      <c r="I11" s="30">
        <v>8075</v>
      </c>
      <c r="J11" s="13">
        <f t="shared" si="2"/>
        <v>30946</v>
      </c>
    </row>
    <row r="12" spans="1:10" ht="24.95" customHeight="1" x14ac:dyDescent="0.25">
      <c r="A12" s="42" t="s">
        <v>34</v>
      </c>
      <c r="B12" s="30">
        <f t="shared" si="0"/>
        <v>2022</v>
      </c>
      <c r="C12" s="33">
        <v>155</v>
      </c>
      <c r="D12" s="33">
        <f t="shared" si="1"/>
        <v>1867</v>
      </c>
      <c r="E12" s="30">
        <v>508</v>
      </c>
      <c r="F12" s="30">
        <v>1359</v>
      </c>
      <c r="G12" s="30">
        <v>100</v>
      </c>
      <c r="H12" s="30">
        <v>15285</v>
      </c>
      <c r="I12" s="30">
        <v>11320</v>
      </c>
      <c r="J12" s="13">
        <f t="shared" si="2"/>
        <v>28727</v>
      </c>
    </row>
    <row r="13" spans="1:10" ht="24.95" customHeight="1" x14ac:dyDescent="0.25">
      <c r="A13" s="42" t="s">
        <v>35</v>
      </c>
      <c r="B13" s="30">
        <f t="shared" si="0"/>
        <v>786</v>
      </c>
      <c r="C13" s="33">
        <v>56</v>
      </c>
      <c r="D13" s="33">
        <f t="shared" si="1"/>
        <v>730</v>
      </c>
      <c r="E13" s="30">
        <v>277</v>
      </c>
      <c r="F13" s="30">
        <v>453</v>
      </c>
      <c r="G13" s="30">
        <v>72</v>
      </c>
      <c r="H13" s="30">
        <v>4672</v>
      </c>
      <c r="I13" s="30">
        <v>2623</v>
      </c>
      <c r="J13" s="13">
        <f t="shared" si="2"/>
        <v>8153</v>
      </c>
    </row>
    <row r="14" spans="1:10" ht="24.95" customHeight="1" x14ac:dyDescent="0.25">
      <c r="A14" s="42" t="s">
        <v>37</v>
      </c>
      <c r="B14" s="30">
        <f t="shared" si="0"/>
        <v>621</v>
      </c>
      <c r="C14" s="33">
        <v>76</v>
      </c>
      <c r="D14" s="33">
        <f t="shared" si="1"/>
        <v>545</v>
      </c>
      <c r="E14" s="43">
        <v>305</v>
      </c>
      <c r="F14" s="43">
        <v>240</v>
      </c>
      <c r="G14" s="30">
        <v>48</v>
      </c>
      <c r="H14" s="31">
        <v>13121</v>
      </c>
      <c r="I14" s="31">
        <v>5261</v>
      </c>
      <c r="J14" s="13">
        <f t="shared" si="2"/>
        <v>19051</v>
      </c>
    </row>
    <row r="15" spans="1:10" ht="24.95" customHeight="1" x14ac:dyDescent="0.25">
      <c r="A15" s="42" t="s">
        <v>32</v>
      </c>
      <c r="B15" s="30">
        <f t="shared" si="0"/>
        <v>1410</v>
      </c>
      <c r="C15" s="33">
        <v>169</v>
      </c>
      <c r="D15" s="33">
        <f t="shared" si="1"/>
        <v>1241</v>
      </c>
      <c r="E15" s="44">
        <v>850</v>
      </c>
      <c r="F15" s="44">
        <v>391</v>
      </c>
      <c r="G15" s="30">
        <v>168</v>
      </c>
      <c r="H15" s="32">
        <v>23303</v>
      </c>
      <c r="I15" s="32">
        <v>11904</v>
      </c>
      <c r="J15" s="13">
        <f t="shared" si="2"/>
        <v>36785</v>
      </c>
    </row>
    <row r="16" spans="1:10" ht="24.95" customHeight="1" x14ac:dyDescent="0.25">
      <c r="A16" s="42" t="s">
        <v>38</v>
      </c>
      <c r="B16" s="30">
        <f t="shared" si="0"/>
        <v>353</v>
      </c>
      <c r="C16" s="33"/>
      <c r="D16" s="33">
        <f t="shared" si="1"/>
        <v>353</v>
      </c>
      <c r="E16" s="30">
        <v>353</v>
      </c>
      <c r="F16" s="30"/>
      <c r="G16" s="30"/>
      <c r="H16" s="30">
        <v>18898</v>
      </c>
      <c r="I16" s="30">
        <v>8232</v>
      </c>
      <c r="J16" s="13">
        <f t="shared" si="2"/>
        <v>27483</v>
      </c>
    </row>
    <row r="17" spans="1:10" ht="24.95" customHeight="1" x14ac:dyDescent="0.25">
      <c r="A17" s="11" t="s">
        <v>27</v>
      </c>
      <c r="B17" s="13">
        <f>SUM(B4:B16)</f>
        <v>15998</v>
      </c>
      <c r="C17" s="13">
        <f t="shared" ref="C17:I17" si="3">SUM(C4:C16)</f>
        <v>1487</v>
      </c>
      <c r="D17" s="13">
        <f t="shared" si="3"/>
        <v>14511</v>
      </c>
      <c r="E17" s="13">
        <f t="shared" si="3"/>
        <v>5713</v>
      </c>
      <c r="F17" s="13">
        <f t="shared" si="3"/>
        <v>8798</v>
      </c>
      <c r="G17" s="13">
        <f t="shared" si="3"/>
        <v>1245</v>
      </c>
      <c r="H17" s="13">
        <f t="shared" si="3"/>
        <v>218491</v>
      </c>
      <c r="I17" s="13">
        <f t="shared" si="3"/>
        <v>101018</v>
      </c>
      <c r="J17" s="13">
        <f>SUM(J4:J16)</f>
        <v>336752</v>
      </c>
    </row>
  </sheetData>
  <mergeCells count="3">
    <mergeCell ref="J2:J3"/>
    <mergeCell ref="A2:A3"/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Tổng hợp</vt:lpstr>
      <vt:lpstr>Nhân lực Y tế</vt:lpstr>
      <vt:lpstr>TH tóm tắt</vt:lpstr>
      <vt:lpstr>Sở, ngành</vt:lpstr>
      <vt:lpstr>CA, BĐ, BP</vt:lpstr>
      <vt:lpstr>Cấp huyện</vt:lpstr>
      <vt:lpstr>Cấp xã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LAMHONG</cp:lastModifiedBy>
  <dcterms:created xsi:type="dcterms:W3CDTF">2021-03-06T01:35:05Z</dcterms:created>
  <dcterms:modified xsi:type="dcterms:W3CDTF">2021-03-11T03:49:13Z</dcterms:modified>
</cp:coreProperties>
</file>