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60" windowWidth="15195" windowHeight="8070" tabRatio="847" firstSheet="1" activeTab="5"/>
  </bookViews>
  <sheets>
    <sheet name="Bia" sheetId="1" r:id="rId1"/>
    <sheet name="1Dso" sheetId="2" r:id="rId2"/>
    <sheet name="2NS" sheetId="3" r:id="rId3"/>
    <sheet name="3,1CT" sheetId="4" r:id="rId4"/>
    <sheet name="3,2YTX" sheetId="5" r:id="rId5"/>
    <sheet name="4NL" sheetId="6" r:id="rId6"/>
    <sheet name="5.1 CSBM" sheetId="7" r:id="rId7"/>
    <sheet name="5.2 T" sheetId="8" r:id="rId8"/>
    <sheet name="6  TBSK" sheetId="9" r:id="rId9"/>
    <sheet name="7  PK" sheetId="10" r:id="rId10"/>
    <sheet name="8 SK trẻ" sheetId="11" r:id="rId11"/>
    <sheet name="9 Tiem C" sheetId="12" r:id="rId12"/>
    <sheet name="10 TVTC" sheetId="13" r:id="rId13"/>
    <sheet name="11_1KCB" sheetId="14" r:id="rId14"/>
    <sheet name="11_2CLS" sheetId="15" r:id="rId15"/>
    <sheet name="12 BXH" sheetId="16" r:id="rId16"/>
    <sheet name="b13TNTT" sheetId="17" r:id="rId17"/>
    <sheet name="14 DPTN" sheetId="18" r:id="rId18"/>
    <sheet name="15 ICD" sheetId="19" r:id="rId19"/>
    <sheet name="16 TVCĐ" sheetId="20" r:id="rId20"/>
    <sheet name="BHXH" sheetId="21" r:id="rId21"/>
    <sheet name="ĐTNL" sheetId="22" r:id="rId22"/>
    <sheet name="Kiennghi" sheetId="23" r:id="rId23"/>
  </sheets>
  <externalReferences>
    <externalReference r:id="rId26"/>
  </externalReferences>
  <definedNames>
    <definedName name="_xlnm.Print_Area" localSheetId="18">'15 ICD'!$A$1:$O$343</definedName>
    <definedName name="_xlnm.Print_Titles" localSheetId="13">'11_1KCB'!$4:$6</definedName>
    <definedName name="_xlnm.Print_Titles" localSheetId="14">'11_2CLS'!$5:$8</definedName>
    <definedName name="_xlnm.Print_Titles" localSheetId="18">'15 ICD'!$5:$8</definedName>
  </definedNames>
  <calcPr fullCalcOnLoad="1"/>
</workbook>
</file>

<file path=xl/comments19.xml><?xml version="1.0" encoding="utf-8"?>
<comments xmlns="http://schemas.openxmlformats.org/spreadsheetml/2006/main">
  <authors>
    <author>lavanhung</author>
  </authors>
  <commentList>
    <comment ref="D11" authorId="0">
      <text>
        <r>
          <rPr>
            <b/>
            <sz val="8"/>
            <rFont val="Tahoma"/>
            <family val="2"/>
          </rPr>
          <t>lavanhung:</t>
        </r>
        <r>
          <rPr>
            <sz val="8"/>
            <rFont val="Tahoma"/>
            <family val="2"/>
          </rPr>
          <t xml:space="preserve">
</t>
        </r>
      </text>
    </comment>
  </commentList>
</comments>
</file>

<file path=xl/sharedStrings.xml><?xml version="1.0" encoding="utf-8"?>
<sst xmlns="http://schemas.openxmlformats.org/spreadsheetml/2006/main" count="1887" uniqueCount="1269">
  <si>
    <t>Số lần XN nước tiểu</t>
  </si>
  <si>
    <t xml:space="preserve">HOẠT ĐỘNG CHĂM SÓC BÀ MẸ (tiếp) </t>
  </si>
  <si>
    <t xml:space="preserve">Tên cơ sở </t>
  </si>
  <si>
    <t xml:space="preserve">PN đẻ/SS được chăm sóc sau sinh </t>
  </si>
  <si>
    <t>Số BN hiện mắc trầm cảm</t>
  </si>
  <si>
    <t>V</t>
  </si>
  <si>
    <t>Phòng chống Hoa liễu</t>
  </si>
  <si>
    <t xml:space="preserve">Số bệnh nhân lậu mới phát hiện </t>
  </si>
  <si>
    <t>Số bệnh nhân giang mai mới phát hiện</t>
  </si>
  <si>
    <t>VI</t>
  </si>
  <si>
    <t>Phòng chống bệnh Phong</t>
  </si>
  <si>
    <t xml:space="preserve">Số hiện nhiễm HIV được phát hiện trong nhóm tuổi 15-49 </t>
  </si>
  <si>
    <t>Số PN có thai được XN HIV</t>
  </si>
  <si>
    <t>Số PN có thai nhiễm HIV được điều trị ARV</t>
  </si>
  <si>
    <t>Số lần khám thai</t>
  </si>
  <si>
    <t xml:space="preserve">Số có kết quả khẳng định  hiện HIV (+) </t>
  </si>
  <si>
    <t>Số PN đẻ HIV (+) được điều trị ARV</t>
  </si>
  <si>
    <t>Số trẻ sơ sinh được cân</t>
  </si>
  <si>
    <t>Số trẻ sinh ra từ mẹ HIV(+) đươc làm XN PCR lần 1</t>
  </si>
  <si>
    <t>≤ 2 tháng</t>
  </si>
  <si>
    <t>Trên 2-18 tháng</t>
  </si>
  <si>
    <t>Trđ: Số dương tính</t>
  </si>
  <si>
    <t>Trđ: CB có kỹ năng</t>
  </si>
  <si>
    <t xml:space="preserve">Số đẻ tuổi vị thành niên </t>
  </si>
  <si>
    <t>Số đẻ được quản lý thai</t>
  </si>
  <si>
    <t>Số đẻ được XN viêm gan B</t>
  </si>
  <si>
    <t>Số đẻ được XN giang mai</t>
  </si>
  <si>
    <t>Số đẻ được xét nghiệm HIV</t>
  </si>
  <si>
    <t>Số XN khi chuyển dạ</t>
  </si>
  <si>
    <t>Trđ: Số  khẳng định HIV  (+)</t>
  </si>
  <si>
    <t>Số được  khám thai ≥4 lần/3 kỳ</t>
  </si>
  <si>
    <t>Số XN trước và trong  mang thai</t>
  </si>
  <si>
    <t>Số mới thực hiện KHHGĐ (Biện pháp hiện đại)</t>
  </si>
  <si>
    <t>Trđ: Nữ</t>
  </si>
  <si>
    <t>Trong cột 5 có</t>
  </si>
  <si>
    <t>Vòng</t>
  </si>
  <si>
    <t>Triệt sản</t>
  </si>
  <si>
    <t>Bao cao su</t>
  </si>
  <si>
    <t>Thuốc</t>
  </si>
  <si>
    <t>HOẠT ĐỘNG KHÁM CHỮA PHỤ KHOA, KHHGĐ VÀ PHÁ THAI</t>
  </si>
  <si>
    <t xml:space="preserve">Số trẻ đẻ non </t>
  </si>
  <si>
    <t xml:space="preserve">Số trẻ đẻ bị ngạt </t>
  </si>
  <si>
    <t>Ngày 14 tháng 8 năm 2014</t>
  </si>
  <si>
    <t>Tuyến xã</t>
  </si>
  <si>
    <t>TÌNH HÌNH MẮC VÀ TỬ VONG CÁC BỆNH CÓ VẮC XIN TIÊM CHỦNG CỦA TRẺ EM</t>
  </si>
  <si>
    <r>
      <t xml:space="preserve">VGB sơ sinh </t>
    </r>
    <r>
      <rPr>
        <sz val="11"/>
        <rFont val="Calibri"/>
        <family val="2"/>
      </rPr>
      <t>≤</t>
    </r>
    <r>
      <rPr>
        <sz val="11"/>
        <rFont val="Times New Roman"/>
        <family val="1"/>
      </rPr>
      <t>24 giờ</t>
    </r>
  </si>
  <si>
    <t>Bệnh lao</t>
  </si>
  <si>
    <t xml:space="preserve">Viêm gan </t>
  </si>
  <si>
    <t xml:space="preserve">Sốt xuất huyết/ sốt vi rút </t>
  </si>
  <si>
    <t>HIV/AIDS</t>
  </si>
  <si>
    <t>Ung thư các loại</t>
  </si>
  <si>
    <t>Khối u lành tính và không rõ T/chất</t>
  </si>
  <si>
    <t>Đái tháo đường</t>
  </si>
  <si>
    <t>Các bệnh tâm thần</t>
  </si>
  <si>
    <t>Viêm não/màng não</t>
  </si>
  <si>
    <t>Tai biến mạch máu não</t>
  </si>
  <si>
    <t>Các bệnh khác của hệ tuần hoàn</t>
  </si>
  <si>
    <t>Bệnh phổi tắc nghẽn mạn tính (COPD)</t>
  </si>
  <si>
    <t xml:space="preserve">Viêm phổi/viêm phế quản </t>
  </si>
  <si>
    <t>Bệnh hệ tiêu hóa</t>
  </si>
  <si>
    <t>Bệnh hệ xương khớp</t>
  </si>
  <si>
    <t>Bệnh hệ sinh dục tiết niệu</t>
  </si>
  <si>
    <t>Bệnh lý thời kỳ chu sinh</t>
  </si>
  <si>
    <t>Tử vong liên quan đến thai nghén và sinh đẻ</t>
  </si>
  <si>
    <t>Tai nạn giao thông</t>
  </si>
  <si>
    <t>Ngộ độc thực phẩm</t>
  </si>
  <si>
    <t>Các TNTT khác</t>
  </si>
  <si>
    <t>Các bệnh/triệu chứng khác</t>
  </si>
  <si>
    <t>Không xác định được nguyên nhân</t>
  </si>
  <si>
    <t xml:space="preserve">Tuyến huyện và xã </t>
  </si>
  <si>
    <t xml:space="preserve">Ghi chú: (*) Từ cột 8 đến 13 của tuyến huyện và xã chỉ tính số điều trị nội trú và ngày điều trị nội trú của các cơ sở y tê tuyến huyện (không tính trạm y tế xã/phường) </t>
  </si>
  <si>
    <t>A</t>
  </si>
  <si>
    <t>B</t>
  </si>
  <si>
    <t>STT</t>
  </si>
  <si>
    <t>I</t>
  </si>
  <si>
    <t>II</t>
  </si>
  <si>
    <t>BCG</t>
  </si>
  <si>
    <t>LMC</t>
  </si>
  <si>
    <t>UVSS</t>
  </si>
  <si>
    <t>M</t>
  </si>
  <si>
    <t>III</t>
  </si>
  <si>
    <t>IV</t>
  </si>
  <si>
    <t>Tổng số</t>
  </si>
  <si>
    <t>TT</t>
  </si>
  <si>
    <t>TN GT</t>
  </si>
  <si>
    <t>TV</t>
  </si>
  <si>
    <t>TV mẹ</t>
  </si>
  <si>
    <t xml:space="preserve">Nữ </t>
  </si>
  <si>
    <t xml:space="preserve"> ≥60 tuổi</t>
  </si>
  <si>
    <t>BHYT</t>
  </si>
  <si>
    <t xml:space="preserve">Tổng số </t>
  </si>
  <si>
    <t>Số trẻ đẻ ra sống</t>
  </si>
  <si>
    <t>Nữ</t>
  </si>
  <si>
    <t>&lt;1 tuổi</t>
  </si>
  <si>
    <t>Tuyến huyện</t>
  </si>
  <si>
    <t>Cơ sở y tế</t>
  </si>
  <si>
    <t>Y tế tư nhân</t>
  </si>
  <si>
    <t>Tên cơ sở</t>
  </si>
  <si>
    <t>Trong đó</t>
  </si>
  <si>
    <t xml:space="preserve">TỔNG SỐ </t>
  </si>
  <si>
    <t>Dân tộc ít người</t>
  </si>
  <si>
    <t>Phụ nữ có thai</t>
  </si>
  <si>
    <t xml:space="preserve">Trong đó </t>
  </si>
  <si>
    <t>Trđ: Vị thành niên</t>
  </si>
  <si>
    <t xml:space="preserve">Tr đó: tuần đầu </t>
  </si>
  <si>
    <t>Số đẻ tại cơ sở y tế</t>
  </si>
  <si>
    <t>Số PN đẻ được CBYT đỡ</t>
  </si>
  <si>
    <t>TÌNH HÌNH MẮC VÀ TỬ VONG DO TAI BIẾN SẢN KHOA</t>
  </si>
  <si>
    <t>Băng huyết</t>
  </si>
  <si>
    <t>Sản giật</t>
  </si>
  <si>
    <t>Uốn ván sơ sinh</t>
  </si>
  <si>
    <t>Vỡ tử cung</t>
  </si>
  <si>
    <t>Nhiễm trùng sau đẻ</t>
  </si>
  <si>
    <t>Mắc</t>
  </si>
  <si>
    <t>Tên cơ sở y tế</t>
  </si>
  <si>
    <t>TÌNH HÌNH SỨC KHỎE TRẺ EM</t>
  </si>
  <si>
    <t>Tử vong thai nhi và trẻ em</t>
  </si>
  <si>
    <t xml:space="preserve">HOẠT ĐỘNG TIÊM CHỦNG PHÒNG 10 BỆNH CHO TRẺ EM </t>
  </si>
  <si>
    <t xml:space="preserve">Số trẻ &lt;1 tuổi </t>
  </si>
  <si>
    <t>Tả</t>
  </si>
  <si>
    <t>Thương hàn</t>
  </si>
  <si>
    <t>Số phụ nữ có thai được tiêm UV2+</t>
  </si>
  <si>
    <t>Sởi</t>
  </si>
  <si>
    <t>Ho gà</t>
  </si>
  <si>
    <t>Bạch Hầu</t>
  </si>
  <si>
    <t>UV khác</t>
  </si>
  <si>
    <t>Lao màng não</t>
  </si>
  <si>
    <t>Lao khác</t>
  </si>
  <si>
    <t>Viêm gan vi rút</t>
  </si>
  <si>
    <t>Viên não vi rút</t>
  </si>
  <si>
    <t xml:space="preserve">Tả </t>
  </si>
  <si>
    <t xml:space="preserve">HOẠT ĐỘNG KHÁM CHỮA BỆNH </t>
  </si>
  <si>
    <t>Số lượt điều trị nội trú</t>
  </si>
  <si>
    <t>Tổng số ngày điều trị nội trú</t>
  </si>
  <si>
    <t xml:space="preserve">TE&lt;15 tuổi </t>
  </si>
  <si>
    <t>Hoạt động cận lâm sàng</t>
  </si>
  <si>
    <t>Tử vong &lt; 1 tuổi</t>
  </si>
  <si>
    <t>Tử vong &lt;5 tuổi</t>
  </si>
  <si>
    <t>Số lần xét nghiệm</t>
  </si>
  <si>
    <t>Số lần chụp Xquang</t>
  </si>
  <si>
    <t>Số lần siêu âm</t>
  </si>
  <si>
    <t>HOẠT ĐỘNG PHÒNG CHỐNG BỆNH XÃ HỘI</t>
  </si>
  <si>
    <t>Bệnh</t>
  </si>
  <si>
    <t>Số lượng</t>
  </si>
  <si>
    <t>Ghi chú</t>
  </si>
  <si>
    <t>Phòng chống Lao</t>
  </si>
  <si>
    <t xml:space="preserve">Số BN lao phổi  AFB(+)  mới điều trị khỏi  </t>
  </si>
  <si>
    <t>Tổng số bệnh nhân SR mới phát hiện</t>
  </si>
  <si>
    <t xml:space="preserve">Số BN tử vong do sốt rét </t>
  </si>
  <si>
    <t>Phòng chống HIV/AIDS</t>
  </si>
  <si>
    <t xml:space="preserve">Số hiện mắc AIDS </t>
  </si>
  <si>
    <t>Số ca tử vong do HIV/ AIDS</t>
  </si>
  <si>
    <t xml:space="preserve">Số BN lao phổi AFB (+) mới phát hiện </t>
  </si>
  <si>
    <t>Số BN tử vong trong thời gian điều trị lao</t>
  </si>
  <si>
    <t>Số bệnh nhân lao các thể được phát hiện</t>
  </si>
  <si>
    <t>Phòng chống sốt rét</t>
  </si>
  <si>
    <t xml:space="preserve">Số ca nhiễm HIV mới phát hiện </t>
  </si>
  <si>
    <t>Số BN mới phát hiện</t>
  </si>
  <si>
    <t xml:space="preserve">Số BN hiện mắc động kinh </t>
  </si>
  <si>
    <t xml:space="preserve">Số BN được quản lý </t>
  </si>
  <si>
    <t xml:space="preserve">Số BN hiện mắc tâm thần phân liệt </t>
  </si>
  <si>
    <t xml:space="preserve">               Trđ: Nữ</t>
  </si>
  <si>
    <t>Sức khỏe tâm thần</t>
  </si>
  <si>
    <t>Đuối nước</t>
  </si>
  <si>
    <t>Ngộ độc TP</t>
  </si>
  <si>
    <t>Tự tử</t>
  </si>
  <si>
    <t>TN LĐ</t>
  </si>
  <si>
    <t>TN khác</t>
  </si>
  <si>
    <t xml:space="preserve">TÌNH HÌNH MẮC VÀ TỬ VONG BỆNH  TRUYỀN NHIỄM GÂY DỊCH  </t>
  </si>
  <si>
    <t>TÌNH HÌNH MẮC VÀ TỬ VONG BỆNH TRUYỀN NHIỄM GÂY DỊCH (tiếp)</t>
  </si>
  <si>
    <t>Ly trực trùng</t>
  </si>
  <si>
    <t>Lỵ A mip</t>
  </si>
  <si>
    <t>Tiêu chảy</t>
  </si>
  <si>
    <t>Viêm não vi rút</t>
  </si>
  <si>
    <t>Sốt xuất huyết</t>
  </si>
  <si>
    <t>Viêm màng não mô cầu</t>
  </si>
  <si>
    <t>Thủy đậu</t>
  </si>
  <si>
    <t>Quai bị</t>
  </si>
  <si>
    <t>Dịch hạch</t>
  </si>
  <si>
    <t>Sốt rét</t>
  </si>
  <si>
    <t>Dại</t>
  </si>
  <si>
    <t>Bạch hầu</t>
  </si>
  <si>
    <t>Uốn ván SS</t>
  </si>
  <si>
    <t>Uốn ván không phải SS</t>
  </si>
  <si>
    <t>LMC nghi bại liệt</t>
  </si>
  <si>
    <t xml:space="preserve">Sởi </t>
  </si>
  <si>
    <t>Rubella</t>
  </si>
  <si>
    <t>Cúm</t>
  </si>
  <si>
    <t>Bệnh virut Adeno</t>
  </si>
  <si>
    <t>Than</t>
  </si>
  <si>
    <t>Xoắn khuẩn gia vàng</t>
  </si>
  <si>
    <t>Tay- chân- miệng</t>
  </si>
  <si>
    <t>Bệnh do liên cầu khuẩn lợn ở người</t>
  </si>
  <si>
    <t>Viêm phổi</t>
  </si>
  <si>
    <t xml:space="preserve">NK đường hô hấp trên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</si>
  <si>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</si>
  <si>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</si>
  <si>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</si>
  <si>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</si>
  <si>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</si>
  <si>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</si>
  <si>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</si>
  <si>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</si>
  <si>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</si>
  <si>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</si>
  <si>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</si>
  <si>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</si>
  <si>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</si>
  <si>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</si>
  <si>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</si>
  <si>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</si>
  <si>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</si>
  <si>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</si>
  <si>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</si>
  <si>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</si>
  <si>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</si>
  <si>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</si>
  <si>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</si>
  <si>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</si>
  <si>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</si>
  <si>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</si>
  <si>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</si>
  <si>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</si>
  <si>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</si>
  <si>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</si>
  <si>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BÁO CÁO TÌNH HÌNH TỬ VONG TẠI CỘNG ĐỒNG</t>
  </si>
  <si>
    <t>Nguyên nhân tử vong</t>
  </si>
  <si>
    <t xml:space="preserve">Tử vong chung </t>
  </si>
  <si>
    <t>Từ 1-&lt;5  tuổi</t>
  </si>
  <si>
    <t>Từ 5- &lt;15tuổi</t>
  </si>
  <si>
    <t>KIẾN NGHỊ</t>
  </si>
  <si>
    <t>CỘNG HOÀ XÃ HỘI CHỦ NGHĨA VIỆT NAM</t>
  </si>
  <si>
    <t>SỞ Y TẾ</t>
  </si>
  <si>
    <t>BÁO CÁO THỐNG KÊ Y TẾ TỈNH, THÀNH PHỐ</t>
  </si>
  <si>
    <t>Tuyến tỉnh</t>
  </si>
  <si>
    <t>Tên huyện/thị</t>
  </si>
  <si>
    <t xml:space="preserve">Y tế công </t>
  </si>
  <si>
    <t>Tuyến huyện và xã</t>
  </si>
  <si>
    <t>Biểu: 8/BCT</t>
  </si>
  <si>
    <t>Biểu: 9/BCT</t>
  </si>
  <si>
    <t>Biểu: 10 /BCT</t>
  </si>
  <si>
    <t>Biểu: 11.1/BCT</t>
  </si>
  <si>
    <t>Biểu:  11.2/BCT</t>
  </si>
  <si>
    <t xml:space="preserve">Biểu: 12 /BCT </t>
  </si>
  <si>
    <t>Biểu: 14.1/ BCT</t>
  </si>
  <si>
    <t>Biểu: 14.2/BCT</t>
  </si>
  <si>
    <t>Biểu: 14.3/BCT</t>
  </si>
  <si>
    <t xml:space="preserve">Biểu 16/BCT    </t>
  </si>
  <si>
    <t>Biểu 13/BCT</t>
  </si>
  <si>
    <t>Từ 15-&lt;60 tuổi</t>
  </si>
  <si>
    <t>HOẠT ĐỘNG KHÁM DỰ PHÒNG, TỬ VONG  VÀ CẬN LÂM SÀNG</t>
  </si>
  <si>
    <t>Số PN được mổ đẻ</t>
  </si>
  <si>
    <t>YHCT (kể cả kết hợp YHHĐ)</t>
  </si>
  <si>
    <t>Số lần chụp CT/MRI</t>
  </si>
  <si>
    <t>Số hiện nhiễm HIV được phát hiện</t>
  </si>
  <si>
    <t>DPT-VGB-     Hib3</t>
  </si>
  <si>
    <t>Số đã tiêm mũi 3</t>
  </si>
  <si>
    <t>Số đã uống lần 2</t>
  </si>
  <si>
    <t xml:space="preserve">Số đã tiêm </t>
  </si>
  <si>
    <t>Số trẻ TCĐĐ</t>
  </si>
  <si>
    <t>OPV3</t>
  </si>
  <si>
    <t>Sởi1</t>
  </si>
  <si>
    <t>Đối tượng</t>
  </si>
  <si>
    <t>Tổng số PN đẻ</t>
  </si>
  <si>
    <t>Số được   khám thai 3 lần/3 kỳ</t>
  </si>
  <si>
    <t>Số được tiêm đủ mũi vắc xin  UV</t>
  </si>
  <si>
    <t>Biểu: 5/BCT</t>
  </si>
  <si>
    <t>Số PN đẻ được can thiệp  FX/ GH</t>
  </si>
  <si>
    <t>Phá thai</t>
  </si>
  <si>
    <t xml:space="preserve">Số trẻ sinh ra từ bà mẹ  có HIV (+)  </t>
  </si>
  <si>
    <t xml:space="preserve">Tổng số tử vong tại cơ sở y tế </t>
  </si>
  <si>
    <t>Biểu số: 5/BCT</t>
  </si>
  <si>
    <t>Số phá thai theo tuần</t>
  </si>
  <si>
    <t>Số phá thai ≤7 tuần</t>
  </si>
  <si>
    <t xml:space="preserve">Số phá thai trên 7 - ≤12 tuần </t>
  </si>
  <si>
    <t>Số phá thai trên 12 tuần</t>
  </si>
  <si>
    <t xml:space="preserve">Số lần khám bệnh </t>
  </si>
  <si>
    <t>TỔNG SỐ</t>
  </si>
  <si>
    <t>Số lượt khám phụ khoa</t>
  </si>
  <si>
    <t>Số lượt chữa phụ khoa</t>
  </si>
  <si>
    <t>Số phá thai</t>
  </si>
  <si>
    <t>Cúm A (H5N1)</t>
  </si>
  <si>
    <t>Trđ: số phá thai tuổi vị thành niên</t>
  </si>
  <si>
    <t xml:space="preserve">Tổng số lượt khám dự phòng </t>
  </si>
  <si>
    <t xml:space="preserve">                                                                                     HOẠT ĐỘNG CHĂM SÓC BÀ MẸ </t>
  </si>
  <si>
    <t>Cẩm Xuyên</t>
  </si>
  <si>
    <t>Can Lộc</t>
  </si>
  <si>
    <t>Đức Thọ</t>
  </si>
  <si>
    <t>Hương Khê</t>
  </si>
  <si>
    <t>Hương Sơn</t>
  </si>
  <si>
    <t>Kỳ Anh</t>
  </si>
  <si>
    <t>Lộc Hà</t>
  </si>
  <si>
    <t>Nghi Xuân</t>
  </si>
  <si>
    <t>Thạch Hà</t>
  </si>
  <si>
    <t>Vũ Quang</t>
  </si>
  <si>
    <t>TP.Hà Tĩnh</t>
  </si>
  <si>
    <t>TX.Hồng Lĩnh</t>
  </si>
  <si>
    <t>Hồng Lĩnh</t>
  </si>
  <si>
    <t>BV Phục hồi chức năng</t>
  </si>
  <si>
    <t>a</t>
  </si>
  <si>
    <t>b</t>
  </si>
  <si>
    <t>TP. Hà Tĩnh</t>
  </si>
  <si>
    <t>Bệnh viện Phổi</t>
  </si>
  <si>
    <t>TX Kỳ Anh</t>
  </si>
  <si>
    <t>tích lũy</t>
  </si>
  <si>
    <t>Số bệnh nhân hiện mắc bệnh phong</t>
  </si>
  <si>
    <t>Trđ : Số bệnh nhân  mới phát hiện</t>
  </si>
  <si>
    <t>Số bệnh nhân phong mới bị tàn tật độ II</t>
  </si>
  <si>
    <t>Bệnh nhân ĐHTL</t>
  </si>
  <si>
    <t>TP Hà Tĩnh</t>
  </si>
  <si>
    <t>Huyện Kỳ Anh</t>
  </si>
  <si>
    <t>TX  Kỳ Anh</t>
  </si>
  <si>
    <t>TX Hồng Lĩnh</t>
  </si>
  <si>
    <t>BVĐK Tỉnh</t>
  </si>
  <si>
    <t>Hương khê</t>
  </si>
  <si>
    <t>Thị xã Kỳ Anh</t>
  </si>
  <si>
    <t xml:space="preserve">Số PN đẻ con thứ 3 trở lên </t>
  </si>
  <si>
    <t xml:space="preserve">Trđ: ở kỳ mang thai này </t>
  </si>
  <si>
    <t xml:space="preserve">Tuyến  huyện và xã </t>
  </si>
  <si>
    <t>Biểu 6/BCT</t>
  </si>
  <si>
    <t>Tuyến Tỉnh</t>
  </si>
  <si>
    <t>TT. MSI</t>
  </si>
  <si>
    <t>Tuyến  huyện và xã</t>
  </si>
  <si>
    <t>Biểu: 7 /BCT</t>
  </si>
  <si>
    <t>Biện pháp khác</t>
  </si>
  <si>
    <t>NGƯỜI LẬP BIỂU</t>
  </si>
  <si>
    <t>NGƯỜI DUYỆT BIỂU</t>
  </si>
  <si>
    <t>Lê Thị Thúy Hạnh</t>
  </si>
  <si>
    <t>Bệnh viện Tâm thần</t>
  </si>
  <si>
    <t>Bệnh viện đa khoa tỉnh</t>
  </si>
  <si>
    <t>Bệnh viên Y học cổ truyền</t>
  </si>
  <si>
    <t xml:space="preserve"> Ban hành theo Thông tư số 27/2014/TT-BYT</t>
  </si>
  <si>
    <t>Thị xã Hồng Lĩnh</t>
  </si>
  <si>
    <t>Bệnh viện Y học cổ truyền</t>
  </si>
  <si>
    <t>BVĐKKV Quốc tế cầu Treo</t>
  </si>
  <si>
    <t>BVĐKKV quốc tế Cầu Treo</t>
  </si>
  <si>
    <t>Bênh viện đa khoa tỉnh</t>
  </si>
  <si>
    <t>UBND TỈNH HÀ TĨNH</t>
  </si>
  <si>
    <t>Viêm não Nhật Bản</t>
  </si>
  <si>
    <t>Lê Quang Phong</t>
  </si>
  <si>
    <t xml:space="preserve"> </t>
  </si>
  <si>
    <t>Các trung tâm tuyến tỉnh</t>
  </si>
  <si>
    <t>DP tinh</t>
  </si>
  <si>
    <t>SKSS</t>
  </si>
  <si>
    <t>aids</t>
  </si>
  <si>
    <t>TT sốt rét</t>
  </si>
  <si>
    <t xml:space="preserve">chỉ tiêu 40 nghìn </t>
  </si>
  <si>
    <t xml:space="preserve">Mắt </t>
  </si>
  <si>
    <t xml:space="preserve">                                Nơi nhận báo cáo:        Phòng Thống kê y tế, Vụ Kế hoạch - Tài chính, Bộ Y tế.</t>
  </si>
  <si>
    <t xml:space="preserve">                                Ngày nhận báo cáo:     Từ ngày 15 đến ngày 25 tháng đầu quý sau.</t>
  </si>
  <si>
    <t xml:space="preserve">                                Đơn vị báo cáo:            Sở Y tế tỉnh Hà Tĩnh</t>
  </si>
  <si>
    <t>Bệnh viện Tỉnh</t>
  </si>
  <si>
    <t>TTCSSKSS</t>
  </si>
  <si>
    <t>Bệnh viện Sài Gòn - Hà Tĩnh</t>
  </si>
  <si>
    <t>TINH HÌNH MẮC VÀ TỬ VONG DO TAI NẠN THƯƠNG TÍCH</t>
  </si>
  <si>
    <t>Độc lập - Tự do - Hạnh phúc</t>
  </si>
  <si>
    <t xml:space="preserve">Biểu: 15 /BCT </t>
  </si>
  <si>
    <t xml:space="preserve">TÌNH HÌNH BỆNH TẬT VÀ TỬ VONG TẠI BỆNH VIỆN THEO ICD 10 </t>
  </si>
  <si>
    <t>Số TT</t>
  </si>
  <si>
    <t xml:space="preserve">Tên bệnh/ nhóm bệnh                                                                                                             </t>
  </si>
  <si>
    <t>Mã ICD 10</t>
  </si>
  <si>
    <t>Tại khoa khám bệnh</t>
  </si>
  <si>
    <t>Điều trị nội trú</t>
  </si>
  <si>
    <t>Trong đó TE&lt;15 tuổi</t>
  </si>
  <si>
    <t>Số tử vong</t>
  </si>
  <si>
    <t xml:space="preserve">TE &lt;15 </t>
  </si>
  <si>
    <t xml:space="preserve">TS </t>
  </si>
  <si>
    <t>&lt;5 tuổi</t>
  </si>
  <si>
    <t>Chương I: Bệnh nhiễm khuẩn và kí sinh vật - Chapter I: Certain infectious and parasistic diseases.</t>
  </si>
  <si>
    <t>A00-B99</t>
  </si>
  <si>
    <t>Tả - Cholera</t>
  </si>
  <si>
    <t>A00</t>
  </si>
  <si>
    <t>Thương hàn, phó thương hàn -Typhoid and paratyphoid fevers</t>
  </si>
  <si>
    <t>A01</t>
  </si>
  <si>
    <t>Iả chảy do Shigella - Shigellosis</t>
  </si>
  <si>
    <t>A03</t>
  </si>
  <si>
    <t>Lỵ Amip - Amoebiasis</t>
  </si>
  <si>
    <t>A06</t>
  </si>
  <si>
    <t>Iả chảy, viêm dạy dày, ruột non có nguồn gốc nhiễm khuẩn - Diarrhoea and gastroenteritis of presumed infectious origin.</t>
  </si>
  <si>
    <t>A09</t>
  </si>
  <si>
    <t xml:space="preserve">Các bệnh nhiễm khuẩn ruột khác-Other intestinal infectious diseases  </t>
  </si>
  <si>
    <t>A02, A04-A05,  A07-A08</t>
  </si>
  <si>
    <t>Lao bộ máy hô hấp  -Respiratory tuberculosis</t>
  </si>
  <si>
    <t>A15-A16</t>
  </si>
  <si>
    <t>Các dạng lao khác -Other tuberculosis</t>
  </si>
  <si>
    <t>A17-A19</t>
  </si>
  <si>
    <t>Dịch hạch - Plague</t>
  </si>
  <si>
    <t>A20</t>
  </si>
  <si>
    <t>Bệnh do Brucella - Brucellosis</t>
  </si>
  <si>
    <t>A23</t>
  </si>
  <si>
    <t>Phong - Leprosy</t>
  </si>
  <si>
    <t>A30</t>
  </si>
  <si>
    <t>Uốn ván sơ sinh - Tetanus neonatorum</t>
  </si>
  <si>
    <t>A33</t>
  </si>
  <si>
    <t>Các dạng uốn ván khác - Other tetanus</t>
  </si>
  <si>
    <t>A34-A35</t>
  </si>
  <si>
    <t>Bạch hầu - Diphtheria</t>
  </si>
  <si>
    <t>A36</t>
  </si>
  <si>
    <t>Ho gà - Whooping cough</t>
  </si>
  <si>
    <t>A37</t>
  </si>
  <si>
    <t>Nhiễm khuẩn não mô cầu -Meningococcal infection</t>
  </si>
  <si>
    <t>A39</t>
  </si>
  <si>
    <t>Nhiễm khuẩn huyết -  Septicemia</t>
  </si>
  <si>
    <t>A40-A41</t>
  </si>
  <si>
    <t xml:space="preserve">Các bệnh do vi khuẩn khác -Other bacterial diseases    </t>
  </si>
  <si>
    <t>A21-A22,  A24-A28, A31-A32, A38, A42-A49</t>
  </si>
  <si>
    <t xml:space="preserve">Giang mai bẩm sinh -Congenital syphilis </t>
  </si>
  <si>
    <t>A49</t>
  </si>
  <si>
    <t>Giang mai sớm (Giang mai I, II và kín)- Early syphilis</t>
  </si>
  <si>
    <t>A50</t>
  </si>
  <si>
    <t>Các loại giang mai khác -Other syphilis</t>
  </si>
  <si>
    <t>A51</t>
  </si>
  <si>
    <t>Nhiễm lậu cầu khuẩn -Gonococcal infection</t>
  </si>
  <si>
    <t>A54</t>
  </si>
  <si>
    <t>Nhiễm khuẩn Chlamydia lây truyền qua đường tình dục - Sexually transmitted chlamydial diseases</t>
  </si>
  <si>
    <t>A55-A56</t>
  </si>
  <si>
    <t>Nhiễm khuẩn khác lây truyền qua đường tình dục - Other infection with a predominantly sexual mode of transmission</t>
  </si>
  <si>
    <t>A57-A64</t>
  </si>
  <si>
    <t>Sốt hồi quy - Relapsing fever</t>
  </si>
  <si>
    <t>A68</t>
  </si>
  <si>
    <t>Mắt hột - Trachoma</t>
  </si>
  <si>
    <t>A71</t>
  </si>
  <si>
    <t>Sốt Rickettsia - Typhus fever</t>
  </si>
  <si>
    <t>A75</t>
  </si>
  <si>
    <t>Bại liệt cấp - Acute poliomyelitis</t>
  </si>
  <si>
    <t>A80</t>
  </si>
  <si>
    <t>Dại - Rabies</t>
  </si>
  <si>
    <t>A82</t>
  </si>
  <si>
    <t>Viêm não Virut - Viral encephalitis</t>
  </si>
  <si>
    <t>A83-A86</t>
  </si>
  <si>
    <t>Sốt vàng - Yellow fever</t>
  </si>
  <si>
    <t>A95</t>
  </si>
  <si>
    <t>Sốt virut khác do tiết túc truyền và sốt virus xuất huyết - Other arthropod-borne viral fevers and viral haemorrhagic fevers</t>
  </si>
  <si>
    <t>A90-A94,A96-A99</t>
  </si>
  <si>
    <t>Nhiễm virut Héc-pét -  Herpes viral infections</t>
  </si>
  <si>
    <t>B00</t>
  </si>
  <si>
    <t>Thuỷ đậu và zôna -Varicella and Zoster</t>
  </si>
  <si>
    <t>B01-B02</t>
  </si>
  <si>
    <t>Sởi - Measles</t>
  </si>
  <si>
    <t>B05</t>
  </si>
  <si>
    <t>Rubêon - Rubella</t>
  </si>
  <si>
    <t>B06</t>
  </si>
  <si>
    <t>Viêm gan B cấp -Acute hepatitis B</t>
  </si>
  <si>
    <t>B16</t>
  </si>
  <si>
    <t xml:space="preserve">Viêm gan virut khác - Other viral hepatitis     </t>
  </si>
  <si>
    <t>B15,  B17-B19</t>
  </si>
  <si>
    <t>Nhiễm HIV - Human immuno deficiency virus disease</t>
  </si>
  <si>
    <t>B20-B24</t>
  </si>
  <si>
    <t>Quai bị - Mumps</t>
  </si>
  <si>
    <t xml:space="preserve">Bệnh virut khác - Other viral diseases </t>
  </si>
  <si>
    <t>A81,A87-A89,  B03-B04,B07-B09,B25,B27-b34</t>
  </si>
  <si>
    <t>Nấm -Mycoses</t>
  </si>
  <si>
    <t>B35-B49</t>
  </si>
  <si>
    <t>Sốt rét - Malaria</t>
  </si>
  <si>
    <t>B50-B54</t>
  </si>
  <si>
    <t>Leishamania - Leishmaniasis</t>
  </si>
  <si>
    <t>B55</t>
  </si>
  <si>
    <t>Trypanosomia -Trypanosomiasis</t>
  </si>
  <si>
    <t>B56-B57</t>
  </si>
  <si>
    <t>Sán máng - Schistosomiasis</t>
  </si>
  <si>
    <t>B65</t>
  </si>
  <si>
    <t>Các nhiễm khuẩn do sán lá -  Other fluke infections</t>
  </si>
  <si>
    <t>B66</t>
  </si>
  <si>
    <t>Sán Echinococ - Echinococcosis</t>
  </si>
  <si>
    <t>B67</t>
  </si>
  <si>
    <t>Giun rồng - Dracunculiasis</t>
  </si>
  <si>
    <t>B72</t>
  </si>
  <si>
    <t>Giun onchocerca -Onchocerciasis</t>
  </si>
  <si>
    <t>B73</t>
  </si>
  <si>
    <t>Giun chỉ - Filariasis</t>
  </si>
  <si>
    <t>B74</t>
  </si>
  <si>
    <t>Giun móc - Hookworm diseases</t>
  </si>
  <si>
    <t>B76</t>
  </si>
  <si>
    <t xml:space="preserve">Bệnh giun sán khác - Other Helminthiases     </t>
  </si>
  <si>
    <t>B68-B71, B75, B77-B83</t>
  </si>
  <si>
    <t>Di chứng lao - Sequelae of tuberculosis</t>
  </si>
  <si>
    <t>B90</t>
  </si>
  <si>
    <t>Di chứng viêm tuỷ xám cấp -Sequelae of poliomyelitis</t>
  </si>
  <si>
    <t>B91</t>
  </si>
  <si>
    <t>Di chứng phong - Sequelae of leprosy</t>
  </si>
  <si>
    <t>B92</t>
  </si>
  <si>
    <t>Bệnh nhiễm khuẩn và kí sinh vật khác - Other infectious and parasitic diseases</t>
  </si>
  <si>
    <t>A65-A67,A69-A70,A74,A77-A79,B58-B64,B85-B89,B94,B99</t>
  </si>
  <si>
    <t>Chương II: Khối u - Chapter II: Neoplasms</t>
  </si>
  <si>
    <t>C00-D48</t>
  </si>
  <si>
    <t>U ác  môi, khoang miệng, họng - Malignant neoplasm of lip, oral cavity and pharynx</t>
  </si>
  <si>
    <t>C00-C14</t>
  </si>
  <si>
    <t>U ác thực quản - Malignant neoplasm of oesophagus</t>
  </si>
  <si>
    <t>C15</t>
  </si>
  <si>
    <t>U ác dạ dày - Malignant neoplasm of stomach.</t>
  </si>
  <si>
    <t>C16</t>
  </si>
  <si>
    <t>U ác đại tràng - Malignant neoplasm of colon</t>
  </si>
  <si>
    <t>C18</t>
  </si>
  <si>
    <t>U ác chỗ nối trực tràng sigma, trực tràng, hậu môn và ống hậu môn - Malignant neoplasm of rectosigmoid function, rectum, anus and anal canal</t>
  </si>
  <si>
    <t>C19-C21</t>
  </si>
  <si>
    <t>U ác gan và đường mật trong gan- Malignant neoplasm of liver  and intrahepatic bile ducts</t>
  </si>
  <si>
    <t>C22</t>
  </si>
  <si>
    <t>U ác tuỵ - Malignant neoplasm of pancreas</t>
  </si>
  <si>
    <t>C25</t>
  </si>
  <si>
    <t xml:space="preserve">Các u khác cơ quan tiêu hoá -  Other malignant neoplasms of digestive organs        </t>
  </si>
  <si>
    <t>C17,C23-c24, c26</t>
  </si>
  <si>
    <t>U ác thanh quản - Malignant neoplasm of larynx</t>
  </si>
  <si>
    <t>C32</t>
  </si>
  <si>
    <t>U ác khí quản, phế quản và phổi -  Malignant neoplasms of trachea, bronchus and lung</t>
  </si>
  <si>
    <t>C33-C34</t>
  </si>
  <si>
    <t xml:space="preserve">Các u khác cơ quan hô hấp và lồng ngực  -  Other malignant neplasm of respiratory and intrathoracic                 </t>
  </si>
  <si>
    <t>C30-C31,C37-c39</t>
  </si>
  <si>
    <t>U ác xương và sụn khớp -Malignant neoplasms of bone and articular cartilage</t>
  </si>
  <si>
    <t>C40-C41</t>
  </si>
  <si>
    <t>U ác hắc tố da - Malignant melanoma of skin</t>
  </si>
  <si>
    <t>C43</t>
  </si>
  <si>
    <t>Các u ác khác của da - Other malignant neoplasms of skin</t>
  </si>
  <si>
    <t>C44</t>
  </si>
  <si>
    <t>U ác mạc treo và   các mô mềm -Malignantneoplasms of mesothelial and soft tissue</t>
  </si>
  <si>
    <t>C45-C49</t>
  </si>
  <si>
    <t>U ác  vú - Malignant neoplasm of breast</t>
  </si>
  <si>
    <t>C50</t>
  </si>
  <si>
    <t>U ác khác cơ quan sinh dục nữ-  Malignant  neoplasms of female genital organs</t>
  </si>
  <si>
    <t>C51-C52</t>
  </si>
  <si>
    <t>U ác cổ tử cung - Maligant neoplasm of cervix uterus</t>
  </si>
  <si>
    <t>C53</t>
  </si>
  <si>
    <t>U ác các phần khác và không xác định của tử cung -Malignant  neoplasms of other and unspecified parts of uterus</t>
  </si>
  <si>
    <t>C54-C55</t>
  </si>
  <si>
    <t>U tiền liệt tuyến -Neoplasm neoplasm of prostate</t>
  </si>
  <si>
    <t>C61</t>
  </si>
  <si>
    <t>U ác khác của cơ quan sinh dục nam - Other malignant neoplasms of male genital organs</t>
  </si>
  <si>
    <t>C60,C62-C63</t>
  </si>
  <si>
    <t>U ác bàng quang -Malignant neoplasm of bladder</t>
  </si>
  <si>
    <t>C67</t>
  </si>
  <si>
    <t>U ác khác của đường tiết niệu -  Other malignant neoplasms of uterinary tract</t>
  </si>
  <si>
    <t>C64-C66,C68</t>
  </si>
  <si>
    <t>U ác mắt và các phần phụ -  Malignant neoplasm of eye and adnexa</t>
  </si>
  <si>
    <t>C69</t>
  </si>
  <si>
    <t>U ác não -Malignant neoplasm of brain</t>
  </si>
  <si>
    <t>C71</t>
  </si>
  <si>
    <t>U ác các phần khác của hệ thần kinh trung ương -Malignant neoplasm of other parts of central nervous system</t>
  </si>
  <si>
    <t>C70,C72</t>
  </si>
  <si>
    <t>U ác các khu trú khác, khó định nghĩa, thứ phát, không xác định rõ và phức hợp -Malignant neoplasm of other and ill-defined, secondary and unspecified and multiple sites.</t>
  </si>
  <si>
    <t>C73-C80,C97</t>
  </si>
  <si>
    <t>Bệnh Hodgkin -Hodgkin's disease</t>
  </si>
  <si>
    <t>C81</t>
  </si>
  <si>
    <t>U bạch huyết không phải Hodgkin  Non-Hodgkin’s disease</t>
  </si>
  <si>
    <t>C82-C85</t>
  </si>
  <si>
    <t>Bệnh bạch cầu -Leukaemia</t>
  </si>
  <si>
    <t>C91-C95</t>
  </si>
  <si>
    <t>U ác limphô khác, cơ quan tạo máu và tổ chức có liên quan -Other malignant neoplasms of lymphoid, haematopoietic and related tissue</t>
  </si>
  <si>
    <t>C88-C89,C96</t>
  </si>
  <si>
    <t>Caxinom cổ tử cung -Carcinoma insitu of cervix uterus</t>
  </si>
  <si>
    <t>D06</t>
  </si>
  <si>
    <t>U da lành -Benign neoplasm of skin</t>
  </si>
  <si>
    <t>D22-D23</t>
  </si>
  <si>
    <t>U vú lành -Benign neoplasm of breast</t>
  </si>
  <si>
    <t>D24</t>
  </si>
  <si>
    <t>U cơ trơn tử cung -Leiomyoma of uterus</t>
  </si>
  <si>
    <t>D25</t>
  </si>
  <si>
    <t>U buồng trứng lành -Benign neoplasm of ovary</t>
  </si>
  <si>
    <t>D27</t>
  </si>
  <si>
    <t>U lành  cơ quan tiết niệu - Benign neoplasm of urinary organs</t>
  </si>
  <si>
    <t>D30</t>
  </si>
  <si>
    <t>U lành não và các phần khác của hệ thần kinh trung ương - Benign neoplasm of brain and other parts of central nervous system</t>
  </si>
  <si>
    <t>D33</t>
  </si>
  <si>
    <t>U khác insitu, lành tính và các u tiến triển không chắc chắn hoặc chưa rõ - Other insitus and benign neoplasms and neoplasms of uncertain or unknown behaviour.</t>
  </si>
  <si>
    <t>D00-D05 D07-D21,D26,   D28-D29,  D31-D32,  D34-D48</t>
  </si>
  <si>
    <t xml:space="preserve">Chương III:  Bệnh của máu , cơ quan tạo máu và cơ chế miễn dịch.Chapter III: Diseases of the blood and blood - forming organ and disorders involving the immune mechanism </t>
  </si>
  <si>
    <t>D50-D89</t>
  </si>
  <si>
    <t>Thiếu máu do thiếu sắt -Iron deficiency anaemia</t>
  </si>
  <si>
    <t>D50</t>
  </si>
  <si>
    <t>Thiếu máu khác -Other anaemias</t>
  </si>
  <si>
    <t>D51-D64</t>
  </si>
  <si>
    <t>Tổn thương chảy máu,  bệnh khác của máu và cơ quan tạo máu -  Haemorrhagic conditions and other diseases of blood, blood-forming organs</t>
  </si>
  <si>
    <t>D65-D77</t>
  </si>
  <si>
    <t>Một số rối loạn  hệ miễn dịch  -Certain disorders involving the immune  mechanism</t>
  </si>
  <si>
    <t>D80-D89</t>
  </si>
  <si>
    <t>Chương IV: Bệnh nội tiết, dinh dưỡng chuyển hoá  - Chapter IV: Endocrine,Nutritional and metabolic diseases</t>
  </si>
  <si>
    <t>E00-E90</t>
  </si>
  <si>
    <t>Tổn thương tuyến giáp  liên quan đến thiếu iod - Iodine deficiency- related thyroid disorders</t>
  </si>
  <si>
    <t>E00-E02</t>
  </si>
  <si>
    <t>Nhiễm độc do tuyến giáp (cường giáp) - Thyrotoxicosis</t>
  </si>
  <si>
    <t>E05</t>
  </si>
  <si>
    <t xml:space="preserve">Tổn thương khác của tuyến giáp - Other disorders of thyroid.                                 </t>
  </si>
  <si>
    <t>E03-E04, E06-E07</t>
  </si>
  <si>
    <t>Đái tháo đường -Diabetes mellitus.</t>
  </si>
  <si>
    <t>E10-E14</t>
  </si>
  <si>
    <t>Suy dinh dưỡng - Malnutrition</t>
  </si>
  <si>
    <t>E40-E46</t>
  </si>
  <si>
    <t>Thiếu Vitamin A - Vitamin A deficiency</t>
  </si>
  <si>
    <t>E50</t>
  </si>
  <si>
    <t>Thiếu vitamin khác -Other vitamin  deficiencies.</t>
  </si>
  <si>
    <t>E51-E56</t>
  </si>
  <si>
    <t>hậu quả của suy dinh dưỡng và  thiếu chất dinh dưỡng khác -Sequalae of malnutrition and other nutritional deficiencies</t>
  </si>
  <si>
    <t>E64</t>
  </si>
  <si>
    <t>Béo phì - Obesity</t>
  </si>
  <si>
    <t>E66</t>
  </si>
  <si>
    <t>Giảm lượng máu -Volume depletion</t>
  </si>
  <si>
    <t>E86</t>
  </si>
  <si>
    <t xml:space="preserve">Bệnh khác về nội tiết, dinh dưỡng và chuyển hoá - Other endocrine, nutritional and metabolic disorders            </t>
  </si>
  <si>
    <t>E15-E35,E58-E63,E65-E67, E85-E87, E90</t>
  </si>
  <si>
    <t>Chương V: Rối loạn tâm thần và hành vi - Chapter V: Mental and behavioural  disorders</t>
  </si>
  <si>
    <t>F00- F99</t>
  </si>
  <si>
    <t xml:space="preserve"> Sa sút trí tuệ - Dementia</t>
  </si>
  <si>
    <t>F00- F03</t>
  </si>
  <si>
    <t>Rối loạn tâm thần và ứng xử liên quan uống rượu -Mental and behavioural disorders due to use of alcohol</t>
  </si>
  <si>
    <t>F10</t>
  </si>
  <si>
    <t>Rối loạn tâm thần và ứng xử  liên quan dùng các chất kích thích tâm lí khác  - Mental and behavioural disorders due  to other psychoactive substances  use</t>
  </si>
  <si>
    <t>F11- F19</t>
  </si>
  <si>
    <t>Tâm thần phân liệt, rối loạn dạng phân liệt và hoang tưởng - Schizophrenia, schiztypal and delusional disorders</t>
  </si>
  <si>
    <t>F20- F29</t>
  </si>
  <si>
    <t>Rối loạn khí sắc - Mood ( affective) disorders.</t>
  </si>
  <si>
    <t>F30-  F39</t>
  </si>
  <si>
    <t>Loạn thần kinh, rối loạn gắn liền với các yếu tố stress và các rối loạn thuộc thân thể - Neurotic, sterss - related and somatoform disorders</t>
  </si>
  <si>
    <t>F40-  F48</t>
  </si>
  <si>
    <t>Chậm phát triển  tâm thần -Mental retardation</t>
  </si>
  <si>
    <t>F70-  F79</t>
  </si>
  <si>
    <t>Rối loạn tâm thần và nhân cách khác - Other mental and behavioural disorders</t>
  </si>
  <si>
    <t>F04-F09 ,F50-F69, F80-F99</t>
  </si>
  <si>
    <t xml:space="preserve">Chương VI: Bệnh của hệ thống thần kinh - Chapter VI: Diseases of the nervous system </t>
  </si>
  <si>
    <t>G00-G99</t>
  </si>
  <si>
    <t>Viêm hệ thần kinh trung ương -Inflamatory diseases of the central nervous system</t>
  </si>
  <si>
    <t>G00-G09</t>
  </si>
  <si>
    <t>Parkinson - Parkinson’s disease</t>
  </si>
  <si>
    <t>G20</t>
  </si>
  <si>
    <t>Alzheimer - Alzheimer’s disease</t>
  </si>
  <si>
    <t>G30</t>
  </si>
  <si>
    <t>Xơ cứng nhiều nơi -Multiple sclerosis</t>
  </si>
  <si>
    <t>G35</t>
  </si>
  <si>
    <t>Động kinh -Epilepsy</t>
  </si>
  <si>
    <t>G40-  G41</t>
  </si>
  <si>
    <t>Đau nửa đầu và các hội chứng đau đầu khác - Migraine and other headache syndromes.</t>
  </si>
  <si>
    <t>G43-G44</t>
  </si>
  <si>
    <t>Cơn thiếu máu não thoáng qua và các hội chứng tương tự  -Transient cerebral ischaemic attacks and related syndromes</t>
  </si>
  <si>
    <t>G45</t>
  </si>
  <si>
    <t>Tổn thương thần kinh, rễ và đám rối thần kinh  - Nerve, nerve root and plexus disorders</t>
  </si>
  <si>
    <t>G50-G59</t>
  </si>
  <si>
    <t>Liệt não, hội chứng liệt khác - Cerebral palsy and other paralytic syndromes</t>
  </si>
  <si>
    <t>G80-G83</t>
  </si>
  <si>
    <t xml:space="preserve">Bệnh khác của hệ thần kinh - Other diseases of the nervous system </t>
  </si>
  <si>
    <t>G10-G13,G21-G26,G31-G32,G36-G37,    G46-G47, G60-G73, G90-G99</t>
  </si>
  <si>
    <t>Chương VII: Bệnh của mắt và phần phụ  - Chapter VII:   Diseases of the eye and adnexa</t>
  </si>
  <si>
    <t>H00-H59</t>
  </si>
  <si>
    <t>Viêm mi mắt - Inflammation of eyelid</t>
  </si>
  <si>
    <t>H00-H01</t>
  </si>
  <si>
    <t>Viêm kết mạc ,tổn thương khác của kết mạc - Conjunctivitis and other disoders of conjunctiva</t>
  </si>
  <si>
    <t>H10-H13</t>
  </si>
  <si>
    <t>Viêm giác mạc, tổn thương khác của củng mạc và giác mạc Keratitis and other disorders of sclera and cornea.</t>
  </si>
  <si>
    <t>H15-H19</t>
  </si>
  <si>
    <t>Đục thể thuỷ tinh, tổn thương khác của thể thuỷ tinh - Cataract and other disorders of lens</t>
  </si>
  <si>
    <t>H25-H28</t>
  </si>
  <si>
    <t>Bong và rách võng mạc - Retinal detachments and breaks</t>
  </si>
  <si>
    <t>H33</t>
  </si>
  <si>
    <t>Glôcôm - Glaucoma</t>
  </si>
  <si>
    <t>H40-H42</t>
  </si>
  <si>
    <t>Lác mắt  - Strabismus</t>
  </si>
  <si>
    <t>H49-H50</t>
  </si>
  <si>
    <t>Tật khúc xạ, các rối loạn điều tiết - Disorders of refraction and accomodation</t>
  </si>
  <si>
    <t>H52</t>
  </si>
  <si>
    <t>Mù loà và giảm thị lực - Blindness and low vision</t>
  </si>
  <si>
    <t>H54</t>
  </si>
  <si>
    <t xml:space="preserve">Các bệnh khác của mắt và phần phụ mắt  - Other diseases of the eye and adnexa </t>
  </si>
  <si>
    <t>H30-H32,  H02-H22, H34-H36,H43-H48,H51,H53-H55,H59</t>
  </si>
  <si>
    <t>Chương VIII:   Bệnh của tai và xương chũm Chapter VIII:   Diseases of the ear and mastoid process</t>
  </si>
  <si>
    <t>H60-H95</t>
  </si>
  <si>
    <t>Viêm tai giữa , bệnh khác của tai giữa và xương chũm -Otitis media and other disorders of middle ear and mastoid</t>
  </si>
  <si>
    <t>H65-H75</t>
  </si>
  <si>
    <t>Mất thính giác -Hearing loss</t>
  </si>
  <si>
    <t>H90-H91</t>
  </si>
  <si>
    <t xml:space="preserve">Bệnh khác của tai và xương chũm- Other diseases of the ear and mastoid process               </t>
  </si>
  <si>
    <t>H60-H62, H80-H83, H92-H95</t>
  </si>
  <si>
    <t xml:space="preserve">Chương IX:  Bệnh của hệ tuần hoàn - Chapter IX: Diseases of the circulatory system </t>
  </si>
  <si>
    <t>I00-I99</t>
  </si>
  <si>
    <t>Thấp khớp cấp  -Acute rheumatic heart disease</t>
  </si>
  <si>
    <t>I00-I02</t>
  </si>
  <si>
    <t>Bệnh thấp tim mãn -Chronic rheumatic disease</t>
  </si>
  <si>
    <t>I05-I09</t>
  </si>
  <si>
    <t>Tăng huyết áp nguyên phát -Essential (primary) hypertension</t>
  </si>
  <si>
    <t>I10</t>
  </si>
  <si>
    <t>Bệnh tăng huyết áp khác  -Other hypertensive diseases</t>
  </si>
  <si>
    <t>I11-I15</t>
  </si>
  <si>
    <t>Nhồi máu cơ tim -Acute myocardial infarction</t>
  </si>
  <si>
    <t>I21-I22</t>
  </si>
  <si>
    <t xml:space="preserve">Bệnh tim thiếu máu cục bộ khác -Other ischaemic heart diseases                                   </t>
  </si>
  <si>
    <t>I20, I23-I25</t>
  </si>
  <si>
    <t>Tắc động mạch phổi -Pulmonary embolism</t>
  </si>
  <si>
    <t>I26</t>
  </si>
  <si>
    <t>Rối loạn dẫn truyền và loạn nhịp tim  - Conduction disorders and cardiac arrhythymias</t>
  </si>
  <si>
    <t>I44-I49</t>
  </si>
  <si>
    <t>Suy tim - Heart failure</t>
  </si>
  <si>
    <t>I50</t>
  </si>
  <si>
    <t xml:space="preserve">Bệnh tim khác - Other heart diseases                  </t>
  </si>
  <si>
    <t>I27- I43, i51-I52</t>
  </si>
  <si>
    <t>Chảy máu não -Intracerebral  haemorrhage</t>
  </si>
  <si>
    <t>I60-I62</t>
  </si>
  <si>
    <t>Nhồi máu não -Cerebral infarction</t>
  </si>
  <si>
    <t>I63</t>
  </si>
  <si>
    <t>Tai biến mạch máu não, không xác định rõ chảy máu hoặc do nhồi máu - Stroke, not specified as haemorrhage or infarction</t>
  </si>
  <si>
    <t>I64</t>
  </si>
  <si>
    <t>Bệnh mạch máu não khác -Other cerebrovascular diseases</t>
  </si>
  <si>
    <t>I65-I69</t>
  </si>
  <si>
    <t>Xơ vữa độngmạch-Atherosclerosis</t>
  </si>
  <si>
    <t>I70</t>
  </si>
  <si>
    <t>Bệnh mạch máu ngoại vi khác -Other peripheral vascular disease</t>
  </si>
  <si>
    <t>I73</t>
  </si>
  <si>
    <t>Nghẽn và huyết khối động mạch - Arterial embolism and thrombosis</t>
  </si>
  <si>
    <t>I74</t>
  </si>
  <si>
    <t>Bệnh khác của động mạch, tiểu động mạch và mao mạch - Other diseases of arteries, arterioles and capillaries</t>
  </si>
  <si>
    <t>I71-I72</t>
  </si>
  <si>
    <t>Viêm tĩnh mạch, viêm tĩnh mạch huyết khối, nghẽn mạch và huyết khối tĩnh mạch  -Phlebitis, thrombophlebitis,venous embolism and thrombosis</t>
  </si>
  <si>
    <t>I80-I82</t>
  </si>
  <si>
    <t>Dẫn tĩnh mạch chi dưới - Varicose veins of lower extremities</t>
  </si>
  <si>
    <t>I83</t>
  </si>
  <si>
    <t>Trĩ - Haemorrhoids</t>
  </si>
  <si>
    <t>I84</t>
  </si>
  <si>
    <t>Các bệnh khác của bộ máy tuần hoàn - Other diseases of the circulatory system</t>
  </si>
  <si>
    <t>I85-I99</t>
  </si>
  <si>
    <t>Chương X: Bệnh của hệ hô hấp - Chapter X: Diseases of the respiratory system</t>
  </si>
  <si>
    <t>J00-J99</t>
  </si>
  <si>
    <t>Viêm họng và viêm amidan cấp - Acute pharyngitis and acute tonsillitis</t>
  </si>
  <si>
    <t>J02- J03</t>
  </si>
  <si>
    <t>Viêm thanh, khí quản cấp - Acute laryngitis and tracheitis</t>
  </si>
  <si>
    <t>J04</t>
  </si>
  <si>
    <t xml:space="preserve">Viêm cấp đường hôhấp trên khác Other acute upper respiratory infections                    </t>
  </si>
  <si>
    <t>J00-  J01, J05-J06</t>
  </si>
  <si>
    <t>Cúm - Influenza</t>
  </si>
  <si>
    <t>J10-  J11</t>
  </si>
  <si>
    <t>Các bệnh viêm phổi  -Pneumonia</t>
  </si>
  <si>
    <t>J12 -J18</t>
  </si>
  <si>
    <t>Viêm phế quản và viêm tiểu phế quản cấp - Acute bronchitis and acute bronchiolitis</t>
  </si>
  <si>
    <t>J20- J21</t>
  </si>
  <si>
    <t>Viêm xoang mạn tính -Chronic sinusitis</t>
  </si>
  <si>
    <t>J32</t>
  </si>
  <si>
    <t xml:space="preserve">Bệnh của mũi và các xoang phụ của mũi -  Other diseases of nose and nasal sinuses      </t>
  </si>
  <si>
    <t>J30- J31, J33-J34</t>
  </si>
  <si>
    <t>Bệnh mạn tính của amidan và của VA - Chronic diseases of tonsils and adenoids</t>
  </si>
  <si>
    <t>J35</t>
  </si>
  <si>
    <t>Bệnh khác đường hô hấp trên - Other diseases of upper respiratory tract</t>
  </si>
  <si>
    <t>J36- J39</t>
  </si>
  <si>
    <t>Viêm phế quản tràn khí và các bệnh phổi tắc nghẽn mạn tính  - Bronchitis, emphysema and other chronic obstructive diseases</t>
  </si>
  <si>
    <t>J40-  J44</t>
  </si>
  <si>
    <t>Hen -  Asthma</t>
  </si>
  <si>
    <t>J45-  J46</t>
  </si>
  <si>
    <t>Giãn phế quản - Bronchiectasis</t>
  </si>
  <si>
    <t>J47</t>
  </si>
  <si>
    <t>Bệnh phổi không do phế cầu khuẩn  - Pneumoconiosis</t>
  </si>
  <si>
    <t>J60</t>
  </si>
  <si>
    <t>Bệnh khác của bộ máy hô hấp - Other diseases of respiratory system.</t>
  </si>
  <si>
    <t>J22, J66-J99</t>
  </si>
  <si>
    <t>Chương XI: Bệnh của hệ tiêu hoá - Chapter XI: Diseases of the digestive system</t>
  </si>
  <si>
    <t>K00-K93</t>
  </si>
  <si>
    <t>Sâu răng - Dental caries</t>
  </si>
  <si>
    <t>K02</t>
  </si>
  <si>
    <t>Tổn thương khác liên quan đến răng và mô quanh răng -Other disorders of teeth and supporting structures</t>
  </si>
  <si>
    <t>K03- K08,K00- K01</t>
  </si>
  <si>
    <t>Bệnh khác của khoang miệng, tuyến nước bọt và hàm - Other diseases of the oral cavity, salivary glands and jaws</t>
  </si>
  <si>
    <t>K09- K14</t>
  </si>
  <si>
    <t>Loét dạ dày và tá tràng -Gastric and duodenal ulcer</t>
  </si>
  <si>
    <t>K25- K27</t>
  </si>
  <si>
    <t>Viêm dạ dày và tá tràng Gastritis and duodenitis</t>
  </si>
  <si>
    <t>K29</t>
  </si>
  <si>
    <t xml:space="preserve">Bệnh khác của thực quản, dạ dày và tá tràng  -  Other diseases of oesophagus, stomach, duodenum                          </t>
  </si>
  <si>
    <t>K20-K23,K28, K30-K31</t>
  </si>
  <si>
    <t>Bệnh của ruột thừa -Diseases of appendix</t>
  </si>
  <si>
    <t>K35- K38</t>
  </si>
  <si>
    <t>Thoát vị bẹn - Inguinal hernia</t>
  </si>
  <si>
    <t>K40</t>
  </si>
  <si>
    <t xml:space="preserve">Các thoát vị khác - Other hernia                                      </t>
  </si>
  <si>
    <t>K41-K46</t>
  </si>
  <si>
    <t>Bệnh Crohn (viêm ruột non từng vùng) và viêm loét đại tràng -Crohn’s disease and ulcerative colitis</t>
  </si>
  <si>
    <t>K50-K51</t>
  </si>
  <si>
    <t>Tắc liệt ruột và tắc ruột không do thoát vị - Paralytic ileus,  intestinal obstruction without hernia</t>
  </si>
  <si>
    <t>K56</t>
  </si>
  <si>
    <t>Bệnh túi thừa của ruột non -Diverticular disease of intestine</t>
  </si>
  <si>
    <t>K57</t>
  </si>
  <si>
    <t xml:space="preserve">Bệnh khác của ruột non và  màng bụng - Other diseases of intestine peritoneum             </t>
  </si>
  <si>
    <t>K52-K55, K58-K67</t>
  </si>
  <si>
    <t>Bệnh gan do rượu -Alcoholic liver disease</t>
  </si>
  <si>
    <t>K70</t>
  </si>
  <si>
    <t>Các bệnh khác của gan -Other diseases of liver</t>
  </si>
  <si>
    <t>K71- K77</t>
  </si>
  <si>
    <t>Sỏi mật và viêm túi mật -Cholelithiasis and cholecystitis</t>
  </si>
  <si>
    <t>K80-K81</t>
  </si>
  <si>
    <t>Viêm tuỵ cấp và bệnh khác của tuỵ - Acute pancreatitis and other diseases of pancreas</t>
  </si>
  <si>
    <t>K85-K86</t>
  </si>
  <si>
    <t xml:space="preserve">Bệnh khác của bộ máy tiêu hoá - Other diseases of the digestive system                   </t>
  </si>
  <si>
    <t>K87-K93,K82-K83</t>
  </si>
  <si>
    <t>Chương XII: Bệnh của da và tổ chức dưới da. - Chapter XII: Diseases of skin  and subcutanneous tissue</t>
  </si>
  <si>
    <t>L00-L99</t>
  </si>
  <si>
    <t>Bệnh nhiễm khuẩn da và mô tế bào dưới da -  Infections of  skin and subcutaneous  tissue</t>
  </si>
  <si>
    <t>L00- L08</t>
  </si>
  <si>
    <t>Bệnh khác của da và mô tế bào dưới da  - Other diseases of skin and subcutaneous tissue</t>
  </si>
  <si>
    <t>L10-L99</t>
  </si>
  <si>
    <t>Chương XIII: Bệnh của hệ thống cơ, xương và  mô liên kết Chapter XIII: Diseases of the musculoskeletal system and connective tissue</t>
  </si>
  <si>
    <t>M00-M99</t>
  </si>
  <si>
    <t>Viêm khớp dạng thấp và viêm  khớp khác - Rheumatoid arthritis, other inflamatory polyarthropaties</t>
  </si>
  <si>
    <t>M05-M14</t>
  </si>
  <si>
    <t>Bệnh thoái hoá khớp  -Arthrosis</t>
  </si>
  <si>
    <t>M15-M19</t>
  </si>
  <si>
    <t>Biến dạng các chi mắc phải - Accquired deformities of limbs</t>
  </si>
  <si>
    <t>M20- M21</t>
  </si>
  <si>
    <t xml:space="preserve">Bệnh khác của khớp  -Other joint disorders                          </t>
  </si>
  <si>
    <t>M00-M03, M22-M25</t>
  </si>
  <si>
    <t>Bệnh của hệ thống tổ chức liên kết - Systematic connective tissue disorders</t>
  </si>
  <si>
    <t>M30-M36</t>
  </si>
  <si>
    <t>Trật đốt sống cổ và các đốt sống khác - Cervical and other interverbral disc disorders</t>
  </si>
  <si>
    <t>M50-M51</t>
  </si>
  <si>
    <t xml:space="preserve">Bệnh khác của cột sống - Other dorsopathies     </t>
  </si>
  <si>
    <t>M40-M49, M53-M54</t>
  </si>
  <si>
    <t>Tổn thương các mô mềm -Soft tissue disorders</t>
  </si>
  <si>
    <t>M60-M79</t>
  </si>
  <si>
    <t>Di tật về mật độ và cấu trúc của xương - Disorders of bone density and structure</t>
  </si>
  <si>
    <t>M80-M85</t>
  </si>
  <si>
    <t>Viêm xương tuỷ - Osteomyelitis</t>
  </si>
  <si>
    <t>M86</t>
  </si>
  <si>
    <t>Bệnh khác của hệ xương khớp, cơ và mô liên kết - Other diseases of the musculo-skeletal system and connective tissue</t>
  </si>
  <si>
    <t>M87-M99</t>
  </si>
  <si>
    <t>Chương XIV: Bệnh của hệ tiết niệu sinh dục - Chapter XIV:  Diseases of the genitourinary system B212</t>
  </si>
  <si>
    <t>N00-N99</t>
  </si>
  <si>
    <t>Hội chứng viêm thận cấp và tiến triển nhanh - Acute and rapidly prograssive nephritis syndromes</t>
  </si>
  <si>
    <t>N00-N01</t>
  </si>
  <si>
    <t>Bệnh cầu thận khác -Other glomerular diseases</t>
  </si>
  <si>
    <t>N02-N08</t>
  </si>
  <si>
    <t>Bệnh ống thận kẽ -Renal tubulo-interstitial diseases</t>
  </si>
  <si>
    <t>N10-N16</t>
  </si>
  <si>
    <t>Suy thận - Renal failure</t>
  </si>
  <si>
    <t>N17-N19</t>
  </si>
  <si>
    <t>Sỏi tiết niệu - Urolithiasis</t>
  </si>
  <si>
    <t>N20-N23</t>
  </si>
  <si>
    <t>Viêm bàng quang -  Cystitis</t>
  </si>
  <si>
    <t>N30</t>
  </si>
  <si>
    <t xml:space="preserve">Bệnh khác của bộ máy tiết niệu  -Other diseases of the urnary system                     </t>
  </si>
  <si>
    <t>N25-N29,N31-N39</t>
  </si>
  <si>
    <t>Quá sản tuyến tiền liệt - Hyperplasia of prostate</t>
  </si>
  <si>
    <t>N40</t>
  </si>
  <si>
    <t>Tổn thương khác của tuyến tiền liệt - Other disorders of prostate</t>
  </si>
  <si>
    <t>N41-N42</t>
  </si>
  <si>
    <t>Tràn dịch tinhmạc,u nang tinhdịch  Hydrocele and spermatocele</t>
  </si>
  <si>
    <t>N43</t>
  </si>
  <si>
    <t>Thừa bao qui đầu, hẹp và nghẹt bao qui đầu - Redundant prepuce, phimosis and paraphimosis</t>
  </si>
  <si>
    <t>N47</t>
  </si>
  <si>
    <t xml:space="preserve">Bệnh khác của cơ quan sinh dục nam - Other diseases of male genital organs           </t>
  </si>
  <si>
    <t>N44- N46, N49-N51</t>
  </si>
  <si>
    <t>Tổn thương của vú -Disorders of breast</t>
  </si>
  <si>
    <t>N60-N64</t>
  </si>
  <si>
    <t>Viêm vòi trứng và viêm buồng trứng - Salpingitis and oophoritis</t>
  </si>
  <si>
    <t>N70</t>
  </si>
  <si>
    <t>Viêm nhiễm cổ tử cung - Inflamatory disease of cervix uteri</t>
  </si>
  <si>
    <t>N72</t>
  </si>
  <si>
    <t>Tổn thương viêm khác của các cơ quan khung chậu nữ  -Other inflamatory diseases of female pelvic organs</t>
  </si>
  <si>
    <t>N71, N73-N77</t>
  </si>
  <si>
    <t>Viêm niêm mạc tử cung -Endometriosis</t>
  </si>
  <si>
    <t>N80</t>
  </si>
  <si>
    <t>Sa sinh dục nữ  -Female genital prolapse</t>
  </si>
  <si>
    <t>N81</t>
  </si>
  <si>
    <t>Tổn thương không viêm của buồng trứng, vòi fallope và dây chằng rộng - Noinflammatory disorders of ovary, fallopian tube and broad ligament</t>
  </si>
  <si>
    <t>N83</t>
  </si>
  <si>
    <t>Rối loạn kinh nguyệt -Disorders of menstruation</t>
  </si>
  <si>
    <t>N91-N92</t>
  </si>
  <si>
    <t>Rối loạn mãn kinh và  xung quanh mãn kinh khác - Menopausal   other perimenopausal disorders</t>
  </si>
  <si>
    <t>N95</t>
  </si>
  <si>
    <t>Vô sinh nữ - Female infertility</t>
  </si>
  <si>
    <t>N97</t>
  </si>
  <si>
    <t xml:space="preserve">Bệnh khác của bộ máy sinh dục tiết niệu -  Other disorders of genitourinary tract           </t>
  </si>
  <si>
    <t>N82, N84-N90,N93-N94, N96, N98-N99</t>
  </si>
  <si>
    <t>Chương XV: Chửa,đẻ và sauđẻ - Chapter XV: Pregnancy, childbirth and the puerperium</t>
  </si>
  <si>
    <t>O00-O99</t>
  </si>
  <si>
    <t>Xẩy thai tự nhiên -Spontaneous abortion</t>
  </si>
  <si>
    <t>O03</t>
  </si>
  <si>
    <t>Xẩy thai do can thiệp y tế -Medical abortion</t>
  </si>
  <si>
    <t>O04</t>
  </si>
  <si>
    <t xml:space="preserve">Xẩy thai khác - Other pregnancies with abortive outcome </t>
  </si>
  <si>
    <t>O00-O02,O05-O08</t>
  </si>
  <si>
    <t>Phù nề, protein-niệu, tăng huyết áp, rối loạn thai nghén, đẻ và sau đẻ  - Oedema,proteinuria, hyper- tensive disorders in pregnancy, childbirth and the puerperium</t>
  </si>
  <si>
    <t>O10-O16</t>
  </si>
  <si>
    <t>Rau tiền đạo, rau bong sớm (U máu sau rau) và chảy máu trước khi đẻ  -  Placeta praevia, premature  separation of placenta and antepartum haemorrhage</t>
  </si>
  <si>
    <t>044-O46</t>
  </si>
  <si>
    <t>Chăm sóc khác cho người mẹ  liên quan đến thai, buồng ối và những vấn đề có thể xy ra do đẻ-Other maternal care related to fetus and amniotic cavity and possible delivery problems</t>
  </si>
  <si>
    <t>O30-O43,O47-O48</t>
  </si>
  <si>
    <t>Đẻ khó do cn trở (vật chướng ngại)  -    Obstructed labour</t>
  </si>
  <si>
    <t>O64-O66</t>
  </si>
  <si>
    <t>Chảy máu sau đẻ - Postpartum haemorrhage</t>
  </si>
  <si>
    <t>O72</t>
  </si>
  <si>
    <t xml:space="preserve">Các biến chứng khác của chửa đẻOther complications pregnancy and delivery             </t>
  </si>
  <si>
    <t>O20-O29,O60-O63,O67- O71, O73-O75,O81-O84</t>
  </si>
  <si>
    <t>Đẻ tự nhiên đn gin -Single spontaneous delivery</t>
  </si>
  <si>
    <t>O80</t>
  </si>
  <si>
    <t>Các biến chứng liên quan  sinh đẻ và những vấn đề sản khoa chưa xếp ở chỗ khác - Complications predominantly related to the puerperium obstetric conditions, not elsewhere classified</t>
  </si>
  <si>
    <t>O85-O99</t>
  </si>
  <si>
    <t>Chương XVI: Một số bệnh trong thời kì chu sinh - Chapter XVI: Certain conditions originating in the perinatal period</t>
  </si>
  <si>
    <t>P00-P96</t>
  </si>
  <si>
    <t>Bệnh lí thai nhi và  sơ sinh do biến chứng thai nghén, chửa, đẻ -Fetus and newborn affected by maternal factors and by complications of pregnancy, labour and delivery</t>
  </si>
  <si>
    <t>P00-P04</t>
  </si>
  <si>
    <t>Thai chậm phát triển, suy dinh dưỡng, rối loạn gắn liền với thai nghén và cân nặng không đủ khi sinh - Slow fetal growth, fetal malnutrition and disorders related to short gestation and low birth weight</t>
  </si>
  <si>
    <t>P05-P07</t>
  </si>
  <si>
    <t>Các chấn thương sản khoa - Birth trauma</t>
  </si>
  <si>
    <t>P10-P15</t>
  </si>
  <si>
    <t>Thiếu ô xy trong tử cung và trong đẻ - Intrauterine hypoxis and birth asphyxia</t>
  </si>
  <si>
    <t>P20-P21</t>
  </si>
  <si>
    <t>Các tổn thương hô hấp đặc hiệu khác của thời kỳ chu sinh -Other respiratory disorders originating in the perinatal period</t>
  </si>
  <si>
    <t>P22-P28</t>
  </si>
  <si>
    <t>Nhiễm khuẩn và kí sinh vật bẩm sinh - Congenital infectious and parasitic diseases</t>
  </si>
  <si>
    <t>P35-P37</t>
  </si>
  <si>
    <t>Nhiễm khuẩn đặc hiệu khác thời kỳ chu sinh - Other infectious specific to the perinatal period</t>
  </si>
  <si>
    <t>P38-P39</t>
  </si>
  <si>
    <t>Bệnh tan máu của thai và sơ sinh-Haemolytic disease of fetus and newborn.</t>
  </si>
  <si>
    <t>P55</t>
  </si>
  <si>
    <t xml:space="preserve">Tổn thương khác có nguồn gốc trong thời kỳ chu sinh  -Other conditions originating in the perinatal period                </t>
  </si>
  <si>
    <t>P08,P29, P50-P54,P56-P96</t>
  </si>
  <si>
    <t>Chương XVII: Dị dạng bẩm sinh, biến dạng của cromosom - Chapter XVII: Congenital malformations, deformations and chromosomal abnormalities</t>
  </si>
  <si>
    <t>Q00-Q99</t>
  </si>
  <si>
    <t>Gai đôi cột sống - Spina bifida</t>
  </si>
  <si>
    <t>Q05</t>
  </si>
  <si>
    <t xml:space="preserve">Dị tật bẩm sinh khác của hệ thần kinh  - Other congenital malforma-tions of the nervous system                                 </t>
  </si>
  <si>
    <t>Q00-Q04,Q06-Q07</t>
  </si>
  <si>
    <t>Dị tật bẩm sinh khác của bộ máy tuần hoàn - Congenital malfor-mation of the circulatory system</t>
  </si>
  <si>
    <t>Q20-Q28</t>
  </si>
  <si>
    <t>Sứt môi và hở hàm ếch -Cleft lip and cleft palate</t>
  </si>
  <si>
    <t>Q35-Q37</t>
  </si>
  <si>
    <t>Không có, tịt hoặc  hẹp ruột non - Absence, atresia and stenosis of small intestine</t>
  </si>
  <si>
    <t>Q41</t>
  </si>
  <si>
    <t xml:space="preserve">Dị tật bẩm sinh khác của bộ máy sinh dục tiết niệu - Other malformations of the genitourinary system                     </t>
  </si>
  <si>
    <t>Q38-Q40,Q42-Q45</t>
  </si>
  <si>
    <t>Tinh hoàn lạc chỗ - Undescended testicle</t>
  </si>
  <si>
    <t>Q53</t>
  </si>
  <si>
    <t xml:space="preserve">Dị dạng bẩm sinh của bộ máy sinh dục tiết niệu - Congenital malformations of genital organs    </t>
  </si>
  <si>
    <t>Q50-Q52,Q54-Q64</t>
  </si>
  <si>
    <t>Dị dạng bẩm sinh hông -Congenital deformities of hip</t>
  </si>
  <si>
    <t>Q65</t>
  </si>
  <si>
    <t>Dị dạng bẩm sinh bàn chân - Congenital deformities of feet</t>
  </si>
  <si>
    <t>Q66</t>
  </si>
  <si>
    <t>Dị dạng bẩm sinh khác của hệ xương và cơ - Other congenital malformations and deformations of the musculo skeletal system</t>
  </si>
  <si>
    <t>Q67-Q79</t>
  </si>
  <si>
    <t xml:space="preserve">Dị dạng bẩm sinh khác  - Other congenital malformations               </t>
  </si>
  <si>
    <t>Q10-Q13,Q30-Q34,Q80-Q89</t>
  </si>
  <si>
    <t>Dị thường nhiễm sắc thể, chưa xếp ở chỗ khác - Chromosomal abnormalities, not elsewhere sclassified</t>
  </si>
  <si>
    <t>Q90-Q99</t>
  </si>
  <si>
    <t>Chương XVIII: Triệu chứng, dấu hiệu và phát hiện bất thường lâm sàng, xét  nghiệm - Chapter XVIII: Symptoms, signs and abnormal clinical     and laboratory  findings, not elsewhere classified</t>
  </si>
  <si>
    <t>R00-R99</t>
  </si>
  <si>
    <t>Đau bụng và khung chậu -Abdominal and pelvic pain</t>
  </si>
  <si>
    <t>R10</t>
  </si>
  <si>
    <t>Sốt không rõ nguyên nhân -Fever of unknown origin</t>
  </si>
  <si>
    <t>R50</t>
  </si>
  <si>
    <t>Lão  suy - Senility</t>
  </si>
  <si>
    <t>R54</t>
  </si>
  <si>
    <t>Các triệu chứng, dấu hiệu và kết quả bất thường về khám lâm sàng và xét nghiệm khác, chưa xếp ở chỗ khác  - Other symptoms, signs and abnormal clinical and laboratory findings, not elsewhere classified</t>
  </si>
  <si>
    <t>R00- R09, R11 - R49, R50- R53,  R55- R99</t>
  </si>
  <si>
    <t>Chương XIX: Vết thương, ngộ độc và kết quả của các nguyên  nhân bên ngoàiChapter XIX: Iinjury, poisoning and certain other consequences of external causes</t>
  </si>
  <si>
    <t>S00-T 98</t>
  </si>
  <si>
    <t>Vỡ xương sọ và các xương mặt - Fracture of skull and facial bones</t>
  </si>
  <si>
    <t>S02</t>
  </si>
  <si>
    <t xml:space="preserve">Gãy xương cổ, ngực, khung chậu-Fracture of neck, thorax or pelvis.                                </t>
  </si>
  <si>
    <t>S12,S22,S32,T08</t>
  </si>
  <si>
    <t>Gãy xương đùi - Fracture of femur</t>
  </si>
  <si>
    <t>S72</t>
  </si>
  <si>
    <t xml:space="preserve">Gãy các phần khác của  chi: do lao động và  giao thông - Fracture of other lim bones   </t>
  </si>
  <si>
    <t>S42, S52,S62,S82,S92,T10,T12</t>
  </si>
  <si>
    <t>Gãy nhiều xương của cơ thể: do lao động và  giao thông -Fractures involving multiple body regions</t>
  </si>
  <si>
    <t>T02</t>
  </si>
  <si>
    <t xml:space="preserve">Sai khớp, bong gân, tổn thương khu trú và ở nhiều vùng cơ thể -Dislocations, sprains and strains of specified and multiple body regions                     </t>
  </si>
  <si>
    <t xml:space="preserve">S03, S13, S23, S33,  S43, S53, S63, S73, S83, S93, T03 </t>
  </si>
  <si>
    <t>Thương tổn do chấn thương ở mắt và hốc mắt -Injury of eye and orbit</t>
  </si>
  <si>
    <t>S05</t>
  </si>
  <si>
    <t>Thương tổn do chấn thương trong sọ - Intracranial injury</t>
  </si>
  <si>
    <t>S06</t>
  </si>
  <si>
    <t xml:space="preserve">Thương tổn do chấn thương các nội tạng khác - Injury of other internal organs           </t>
  </si>
  <si>
    <t>S26-S27,S36- S37</t>
  </si>
  <si>
    <t>Chấn thương dập nát và cắt cụt đã xác định và nhiều vùng trong cơ thể - Crushing injuries and traumatic amputation or specified and multiple body regions</t>
  </si>
  <si>
    <t>S07-S08, S17 - S18,S28, S38, S47-S48, S57-S58, S67-S68,  S77-S78,  S87-S88, S97 - S98, T04- T05</t>
  </si>
  <si>
    <t xml:space="preserve">Các tổn thưng khác do chấn thưng  xác định và ở nhiều ni -Other injuries of specified, unspecified and multiple body regions   </t>
  </si>
  <si>
    <t xml:space="preserve">S00 - S01, S04, S09- S11, S14- S16, S19 - S21,S24-S25, S29-S31, S34-S35,  S39-S41, S44-S46, S49-S51, S54-S56, S59-S61, S64-S66, S69-S71, S74-S76, S79-S81, S84-S86, S89-S91, </t>
  </si>
  <si>
    <t>Hậu quả do dị vật vào hốc tự nhiên - Effects of foreign body entert hrough natural orifice</t>
  </si>
  <si>
    <t>T15-T19</t>
  </si>
  <si>
    <t>Bỏng và sự ăn mòn -Burnss and corrosions</t>
  </si>
  <si>
    <t>T20-T32</t>
  </si>
  <si>
    <t>Nhiễm độc thuốc và các  sinh phẩm - Poisoning by drugs and biological substances</t>
  </si>
  <si>
    <t>T36- T50</t>
  </si>
  <si>
    <t>Tác hại của các chất có nguồn gốc chủ yếu không phải thuốc - Toxic effects of substances chiefly nonmedical as to source</t>
  </si>
  <si>
    <t>T51- T65</t>
  </si>
  <si>
    <t xml:space="preserve">Các hội chứng do điều trị xấu -Maltreatment syndromes </t>
  </si>
  <si>
    <t>T74</t>
  </si>
  <si>
    <t xml:space="preserve">Hiệu quả của các nguyên nhân bên ngoài khác và không xác định - Other and unspecified effects of external causes   </t>
  </si>
  <si>
    <t>T33- T35, T66-T73,  T75-T78</t>
  </si>
  <si>
    <t>Một số biến chứng sớm của chấn thương, của chăm sóc ngoại khoa và y học, chưa xếp ở nơi khác -Certain early complications of trauma and complications of surgical and medical care, not elsewhere classified</t>
  </si>
  <si>
    <t>T79-T88</t>
  </si>
  <si>
    <t>Di chứng, thương tổn do chấn thương, do ngộ độc và hậu quả khác do nguyên nhân bên ngoài -Sequalae of injuries, of poisoning and of other consequences of external causes</t>
  </si>
  <si>
    <t>T90-T98</t>
  </si>
  <si>
    <t>Chương XX: Nguyên nhân bên ngoài của bệnh tật và tử vong - Chapter XX:   External causes of morbidity and mortality</t>
  </si>
  <si>
    <t>V01-Y98</t>
  </si>
  <si>
    <t xml:space="preserve">Tai nạn giao thông -Transport accidént    </t>
  </si>
  <si>
    <t>V01-V09,W01 - W19</t>
  </si>
  <si>
    <t>Tai nạn do các nguyên nhân sức mạnh cơ học và không cố ý-exposure to inanimate mechanical forces</t>
  </si>
  <si>
    <t>W20-W64</t>
  </si>
  <si>
    <t>Tai nạn chết đuối, chết chìm-Accident drowning and submersion</t>
  </si>
  <si>
    <t>W65-W84</t>
  </si>
  <si>
    <t>Tai nạn do dòng điện bức xạ, nhiệt độ và áp lực không khí quá cao-exposure to electric current radiation and extreme ambian air temperature and pressure</t>
  </si>
  <si>
    <t>W85-W99</t>
  </si>
  <si>
    <t>Tai nạn do khói, lửa, đám cháy-expossure to smoke, fire and fpames</t>
  </si>
  <si>
    <t>X00-X09</t>
  </si>
  <si>
    <t>Tai nạn do tiếp xúc với các chất nóng - contact with heat and hot</t>
  </si>
  <si>
    <t>X10-X19</t>
  </si>
  <si>
    <t>Tai nạn do tiếp xúc với động vật và cây độc - Contact with venomous animals and plants</t>
  </si>
  <si>
    <t>X20-X29</t>
  </si>
  <si>
    <t>Tai nạn ngộ độc do các chất độc-Accident poisoning by and exposure to noxious substances</t>
  </si>
  <si>
    <t>X40-X49</t>
  </si>
  <si>
    <t>Tự tử -Intentionnal sel - harm.</t>
  </si>
  <si>
    <t>X60-X84</t>
  </si>
  <si>
    <t>Bạo lực đánh nhau - Assault</t>
  </si>
  <si>
    <t>X85-Y09</t>
  </si>
  <si>
    <t>Tai biến của thuốc và các chất sinh học trong điều trị - Drugs medicament and biological substances causing adverseeffects in therapeutic use.</t>
  </si>
  <si>
    <t>Y40-Y59</t>
  </si>
  <si>
    <t>Tai nạn rủi ro với người bệnh trong chăm sóc nội khoa - Misadventures to patients during surgical and medical care.</t>
  </si>
  <si>
    <t>Y60-Y69</t>
  </si>
  <si>
    <t>Tai nạn do sử dụng thiết bị trong chẩn đoán và điều trị - Medical devices associated with adverse incidents in diagnostic and therapeutic use</t>
  </si>
  <si>
    <t>Y70-Y82</t>
  </si>
  <si>
    <t>Các yếu tố tăng cường cho nguyên nhân bệnh tật tử vong đã có trong phân loại - Supplementary factors related to cause of morbidity classified elswhere</t>
  </si>
  <si>
    <t>Y90-Y98</t>
  </si>
  <si>
    <t>Chương XXI: Các yếu tố ảnh hưởng đến sức khoẻ người khám nghiệm và điều tra - Chapter XXI: Person encountering health services for examination and investigation.</t>
  </si>
  <si>
    <t>Z00-Z99</t>
  </si>
  <si>
    <t>Người tiếp xúc với các dịch vụ y tế làm các khám xét và điều tra -Person encountering health services for examination and investigation</t>
  </si>
  <si>
    <t>Z00- Z01</t>
  </si>
  <si>
    <t>Nhiễm HIV không có triệu chứng - Asymptomatic  human immuno deficiency virus  infection status</t>
  </si>
  <si>
    <t>Z21</t>
  </si>
  <si>
    <t>Người có nguy cơ liên quan đến  bệnh truyền nhiễm -Other persons with potential health hazards related to communicable diseases</t>
  </si>
  <si>
    <t>Z20, Z22- Z29</t>
  </si>
  <si>
    <t>Quản lí các biện pháp tránh thai -Contraceptive management</t>
  </si>
  <si>
    <t>Z30</t>
  </si>
  <si>
    <t>Giám sát thai nghén và phát hiện trước đẻ -Antenatal screening and other supervision of pregnancy</t>
  </si>
  <si>
    <t>Z34- Z36</t>
  </si>
  <si>
    <t>Trẻ đẻ ra sống phân theo nơi sinh- Liveborn infants according to place of birth</t>
  </si>
  <si>
    <t>Z38</t>
  </si>
  <si>
    <t>Chăm sóc và khám xét sau đẻ -Postpartum care and examination</t>
  </si>
  <si>
    <t>Z39</t>
  </si>
  <si>
    <t>Bệnh do tiếp xúc với dịch vụ  y tế phải chăm sóc và khám xét đặc biệt - Persons encountering health services for specific procedures and health care</t>
  </si>
  <si>
    <t>Z40- Z54</t>
  </si>
  <si>
    <t xml:space="preserve">Bệnh do tiếp xúc với  dịch vụ y tế vì những lý do khác - Person encoutering health services for other reasons          </t>
  </si>
  <si>
    <t>Z31- Z33, Z37,Z55-Z99</t>
  </si>
  <si>
    <t>TTCSSKSS Tỉnh</t>
  </si>
  <si>
    <t>Báo cáo 9  tháng năm 2016</t>
  </si>
  <si>
    <t>Báo cáo 9 tháng năm 2016</t>
  </si>
  <si>
    <t>Báo cáo  9 tháng năm 2016</t>
  </si>
  <si>
    <t xml:space="preserve">Bệnh viện  Phục hồi chức năng </t>
  </si>
  <si>
    <t>Biểu: 1 /BCT</t>
  </si>
  <si>
    <t xml:space="preserve">ĐƠN VỊ HÀNH CHÍNH, DÂN SỐ VÀ TÌNH HÌNH SINH TỬ </t>
  </si>
  <si>
    <t xml:space="preserve">Tên huyện/ thị  </t>
  </si>
  <si>
    <t>Đơn vị hành chính</t>
  </si>
  <si>
    <t>Dân số 1/7</t>
  </si>
  <si>
    <t xml:space="preserve">Trong cột 5 có </t>
  </si>
  <si>
    <t>Tử vong</t>
  </si>
  <si>
    <t>Trong cột 13 có</t>
  </si>
  <si>
    <t>Số xã/phường</t>
  </si>
  <si>
    <t>Số thôn bản</t>
  </si>
  <si>
    <t xml:space="preserve">Dân số thành thị (Theo điều tra CTK Dân số nông thôn chiếm 84.44%) </t>
  </si>
  <si>
    <t>Trẻ em &lt;5 tuổi</t>
  </si>
  <si>
    <t>Trẻ em &lt;15 tuổi</t>
  </si>
  <si>
    <t>PN từ 15- 49 tuổi</t>
  </si>
  <si>
    <t xml:space="preserve">Trđ: nữ </t>
  </si>
  <si>
    <t>TV &lt;1 tuổi</t>
  </si>
  <si>
    <t>TV &lt;5 tuổi</t>
  </si>
  <si>
    <t>T.X Hồng Lĩnh</t>
  </si>
  <si>
    <t>T.X Kỳ Anh</t>
  </si>
  <si>
    <t xml:space="preserve">Hương Sơn </t>
  </si>
  <si>
    <t xml:space="preserve">Đức Thọ </t>
  </si>
  <si>
    <t xml:space="preserve">Vũ Quang </t>
  </si>
  <si>
    <t xml:space="preserve">Nghi Xuân  </t>
  </si>
  <si>
    <t xml:space="preserve">Can Lộc </t>
  </si>
  <si>
    <t xml:space="preserve">Thạch Hà </t>
  </si>
  <si>
    <t xml:space="preserve">Cẩm Xuyên </t>
  </si>
  <si>
    <t>huyện Kỳ Anh</t>
  </si>
  <si>
    <t>Biểu: 2 /BCT</t>
  </si>
  <si>
    <t>TÌNH HÌNH THU CHI NGÂN SÁCH Y TẾ</t>
  </si>
  <si>
    <t>Đơn vị tính: Triệu đồng</t>
  </si>
  <si>
    <t>Tên cơ sở  y tế công lập</t>
  </si>
  <si>
    <t>Tổng số thu</t>
  </si>
  <si>
    <t xml:space="preserve">Tổng chi </t>
  </si>
  <si>
    <t>Ngân sách NN</t>
  </si>
  <si>
    <t xml:space="preserve"> BHYT</t>
  </si>
  <si>
    <t>Viện phí</t>
  </si>
  <si>
    <t xml:space="preserve">Viện trợ không hoàn lại </t>
  </si>
  <si>
    <t xml:space="preserve">Viện trợ  hoàn lại </t>
  </si>
  <si>
    <t>Nguồn khác</t>
  </si>
  <si>
    <t xml:space="preserve">Thường xuyên </t>
  </si>
  <si>
    <t>Đầu tư phát triển</t>
  </si>
  <si>
    <t>Trung ương</t>
  </si>
  <si>
    <t>Địa phương</t>
  </si>
  <si>
    <t>Đào tạo</t>
  </si>
  <si>
    <t xml:space="preserve">Nghiên cứu khoa học </t>
  </si>
  <si>
    <t xml:space="preserve">Y tế dự phòng </t>
  </si>
  <si>
    <t>Khám chữa bệnh</t>
  </si>
  <si>
    <t>DS &amp; KHHGĐ</t>
  </si>
  <si>
    <t xml:space="preserve">Quản lý NN </t>
  </si>
  <si>
    <t>Chương trình y tế QG</t>
  </si>
  <si>
    <t>Khác</t>
  </si>
  <si>
    <t>Văn phòng Sở Y tế</t>
  </si>
  <si>
    <t>Chi cục ATVSTP</t>
  </si>
  <si>
    <t>Chi cục Dân số KHHGĐ</t>
  </si>
  <si>
    <t>Trung tâm Da liễu</t>
  </si>
  <si>
    <t>T. tâm CSSKSS</t>
  </si>
  <si>
    <t>T. tâm Giám định y khoa</t>
  </si>
  <si>
    <t>T. tâm Kiểm nghiệm</t>
  </si>
  <si>
    <t>T. tâm PC HIV/AIDS</t>
  </si>
  <si>
    <t>T. tâm Pc Sốt rét</t>
  </si>
  <si>
    <t>T. tâm Truyền thông</t>
  </si>
  <si>
    <t>T. tâm Y tế dự phòng tỉnh</t>
  </si>
  <si>
    <t>T. tâm Pháp y</t>
  </si>
  <si>
    <t>BVĐK tỉnh</t>
  </si>
  <si>
    <t>BV Y học cổ truyền</t>
  </si>
  <si>
    <t>BV Phổi</t>
  </si>
  <si>
    <t>BV Tâm thần</t>
  </si>
  <si>
    <t>TỔNG CỘNG</t>
  </si>
  <si>
    <t>Biểu: 3.1/BCT</t>
  </si>
  <si>
    <t xml:space="preserve">CƠ SỞ, GIƯỜNG BỆNH VÀ TÌNH HÌNH XỬ LÝ CHẤT THẢI </t>
  </si>
  <si>
    <t>Số  cơ sở</t>
  </si>
  <si>
    <t xml:space="preserve">Giường bệnh </t>
  </si>
  <si>
    <t>Tình hình xử lý chất thải</t>
  </si>
  <si>
    <t>Giường KH</t>
  </si>
  <si>
    <t>Giường thực kê</t>
  </si>
  <si>
    <t>Số cơ sở được kiểm tra</t>
  </si>
  <si>
    <t>Chất thải rắn</t>
  </si>
  <si>
    <t>Chất thải lỏng</t>
  </si>
  <si>
    <t>Chất thải khí</t>
  </si>
  <si>
    <t>Y tế công lập</t>
  </si>
  <si>
    <t>Bệnh viện YHCT</t>
  </si>
  <si>
    <t>Bệnh viện Tâm Thần</t>
  </si>
  <si>
    <t>Bệnh Quốc tế Cầu Treo</t>
  </si>
  <si>
    <t>Phòng khám ĐKKV</t>
  </si>
  <si>
    <t>Phòng khám Đức Lĩnh</t>
  </si>
  <si>
    <t>Cơ sở khác</t>
  </si>
  <si>
    <t>Trạm Y tế xã</t>
  </si>
  <si>
    <t>Bệnh viện  Sài Gòn - Hà Tĩnh</t>
  </si>
  <si>
    <r>
      <rPr>
        <i/>
        <sz val="11"/>
        <rFont val="Times New Roman"/>
        <family val="1"/>
      </rPr>
      <t>Ghi chú</t>
    </r>
    <r>
      <rPr>
        <sz val="11"/>
        <rFont val="Times New Roman"/>
        <family val="1"/>
      </rPr>
      <t>:      Giường của trạm Y tế trong cột 4 là giường lưu</t>
    </r>
  </si>
  <si>
    <t xml:space="preserve">                   Giường của các cơ sở y tế tư nhân trong cột 4 là giường theo giấy phép đăng ký</t>
  </si>
  <si>
    <t>Biểu: 3.2 /BCT</t>
  </si>
  <si>
    <t>TINH HÌNH Y TẾ XÃ /PHƯỜNG</t>
  </si>
  <si>
    <t>Số trạm y tế có:</t>
  </si>
  <si>
    <t>Số xã đạt tiêu chí QG</t>
  </si>
  <si>
    <t xml:space="preserve">Số thôn bản có: </t>
  </si>
  <si>
    <t>Số xã/phường không có trạm y tế</t>
  </si>
  <si>
    <t>YHCT</t>
  </si>
  <si>
    <t>Bác sỹ</t>
  </si>
  <si>
    <t>NHS/ YSSN</t>
  </si>
  <si>
    <t>Nhân viên YT hoạt động</t>
  </si>
  <si>
    <t>Cô đỡ được đào tạo</t>
  </si>
  <si>
    <t>Biểu: 4 /BCT</t>
  </si>
  <si>
    <t xml:space="preserve">                       TÌNH HÌNH NHÂN LỰC Y TẾ TOÀN TỈNH</t>
  </si>
  <si>
    <t xml:space="preserve">Trình độ chuyên môn </t>
  </si>
  <si>
    <t>NLYT  toàn tỉnh</t>
  </si>
  <si>
    <t>Thôn, bản</t>
  </si>
  <si>
    <t>Tư nhân</t>
  </si>
  <si>
    <t>Tiến sĩ y khoa</t>
  </si>
  <si>
    <t>Chuyên khoa II y</t>
  </si>
  <si>
    <t>Thạc sĩ Y</t>
  </si>
  <si>
    <t>Chuyên khoa I y</t>
  </si>
  <si>
    <t>Bác sĩ</t>
  </si>
  <si>
    <t>Tiến sĩ YTCC</t>
  </si>
  <si>
    <t>YTCC chuyên khoa II</t>
  </si>
  <si>
    <t>Thạc sĩ YTCC</t>
  </si>
  <si>
    <t>YTCC chuyên khoa I</t>
  </si>
  <si>
    <t>CN YTCC</t>
  </si>
  <si>
    <t xml:space="preserve">Y sĩ </t>
  </si>
  <si>
    <t>KTV y sau đại học</t>
  </si>
  <si>
    <t>KTV y đại học</t>
  </si>
  <si>
    <t>KTV y cao đẳng</t>
  </si>
  <si>
    <t>KTV y trung học</t>
  </si>
  <si>
    <t>KTV y sơ học</t>
  </si>
  <si>
    <t>Điểu dưỡng sau đại học</t>
  </si>
  <si>
    <t>Điều dưỡng đại học</t>
  </si>
  <si>
    <t>Điểu dưỡng cao đẳng</t>
  </si>
  <si>
    <t>Điều dưỡng trung học</t>
  </si>
  <si>
    <t>Điều dưỡng sơ học</t>
  </si>
  <si>
    <t>HS sau đai học</t>
  </si>
  <si>
    <t xml:space="preserve">HS đại học </t>
  </si>
  <si>
    <t>HS cao đẳng</t>
  </si>
  <si>
    <t xml:space="preserve">HS trung học </t>
  </si>
  <si>
    <t>HS sơ học</t>
  </si>
  <si>
    <t>Tiến sĩ dược</t>
  </si>
  <si>
    <t xml:space="preserve">Dược sĩ chuyên khoa II </t>
  </si>
  <si>
    <t>Thạc sĩ dược</t>
  </si>
  <si>
    <t>Dược sĩ chuyên khoa I</t>
  </si>
  <si>
    <t>Dược sĩ đại học</t>
  </si>
  <si>
    <t>Dược sĩ cao đẳng</t>
  </si>
  <si>
    <t>Dược sĩ TH &amp; KTV dược</t>
  </si>
  <si>
    <t>Dược tá</t>
  </si>
  <si>
    <t xml:space="preserve">Cô đỡ thôn bản </t>
  </si>
  <si>
    <t>Cty Dược</t>
  </si>
  <si>
    <t>Cán bộ CNV khác</t>
  </si>
  <si>
    <t>12 tháng, năm 2016</t>
  </si>
  <si>
    <t>TX. Kỳ Anh</t>
  </si>
  <si>
    <t>Báo cáo 12 tháng năm 2016</t>
  </si>
  <si>
    <t>Báo cáo 12  tháng năm 2016</t>
  </si>
  <si>
    <t>Báo cáo năm 2016</t>
  </si>
  <si>
    <t>Bệnh viện Mắt</t>
  </si>
  <si>
    <t>Bệnh viện tâm mắt</t>
  </si>
  <si>
    <t>Biểu: 17/BCT</t>
  </si>
  <si>
    <t xml:space="preserve">             Biểu 17/BTC</t>
  </si>
  <si>
    <t>TÌNH HÌNH HOẠT ĐỘNG BHYT</t>
  </si>
  <si>
    <t>Báo cáo 12 tháng</t>
  </si>
  <si>
    <t>Báo cáo 12 tháng năm 2015</t>
  </si>
  <si>
    <t>Chỉ tiêu</t>
  </si>
  <si>
    <t>Đơn vị tính</t>
  </si>
  <si>
    <t>Tham gia BHYT</t>
  </si>
  <si>
    <t>Tổng số người có thẻ BHYT</t>
  </si>
  <si>
    <t>Trong đó:</t>
  </si>
  <si>
    <t>Người nghèo</t>
  </si>
  <si>
    <t>Cận nghèo</t>
  </si>
  <si>
    <t>Tự nguyện</t>
  </si>
  <si>
    <t>Tỷ lệ dân số tham gia BHYT</t>
  </si>
  <si>
    <t>%</t>
  </si>
  <si>
    <t>Tổng số thu BHYT</t>
  </si>
  <si>
    <t>Triệu đồng</t>
  </si>
  <si>
    <t>Khám và điều trị ngoại trú</t>
  </si>
  <si>
    <t>Lượt</t>
  </si>
  <si>
    <t>Khám và điều trị nội trú</t>
  </si>
  <si>
    <t>Ngàn đồng</t>
  </si>
  <si>
    <t>Biểu: 18/BCT</t>
  </si>
  <si>
    <t>TÌNH HÌNH ĐÀO TẠO NHÂN LỰC Y TẾ ĐỊA PHƯƠNG</t>
  </si>
  <si>
    <t xml:space="preserve">Loại đào tạo </t>
  </si>
  <si>
    <t>Số tuyển sinh trong năm</t>
  </si>
  <si>
    <t>Số tốt nghiệp trong năm</t>
  </si>
  <si>
    <t xml:space="preserve">     Số hiện có cuối năm</t>
  </si>
  <si>
    <t>Hệ chính quy</t>
  </si>
  <si>
    <t xml:space="preserve">Bác sĩ </t>
  </si>
  <si>
    <t>Y sĩ đa khoa</t>
  </si>
  <si>
    <t>Y sĩ y học cổ truyền</t>
  </si>
  <si>
    <t>Điều dưỡng cao đẳng</t>
  </si>
  <si>
    <t>Hộ sinh đại học</t>
  </si>
  <si>
    <t>Hộ sinh cao đẳng</t>
  </si>
  <si>
    <t>Hộ sinh trung học</t>
  </si>
  <si>
    <t>Hộ sinh sơ học</t>
  </si>
  <si>
    <t>Kỹ thuật viên y cao đẳng</t>
  </si>
  <si>
    <t xml:space="preserve">Kỹ thuật viên y trung học </t>
  </si>
  <si>
    <t>Kỹ thuật viên y sơ học</t>
  </si>
  <si>
    <t>Dược sĩ trung học</t>
  </si>
  <si>
    <t>Công nhân KT thiết bị y tế</t>
  </si>
  <si>
    <t>Nhân viên y tế thôn bản</t>
  </si>
  <si>
    <t>Báo cáo 12 tháng 2016</t>
  </si>
  <si>
    <t>44 870</t>
  </si>
  <si>
    <t>40 523</t>
  </si>
  <si>
    <t>2 136</t>
  </si>
  <si>
    <t>6 355</t>
  </si>
  <si>
    <t>Người</t>
  </si>
  <si>
    <t>''</t>
  </si>
  <si>
    <t>Trẻ em &lt; 6 tuổi</t>
  </si>
  <si>
    <t>Khám chữa bệnh có BHYT</t>
  </si>
  <si>
    <t>Bao gồm cả chi phí đa tuyến đi ngoại tỉnh</t>
  </si>
  <si>
    <t>Chi BHYT</t>
  </si>
  <si>
    <t>CPBQ 1 lượt khám &amp; điều trị ngoại trú</t>
  </si>
  <si>
    <t>CPBQ 1 lượt khám &amp; điều trị nội trú</t>
  </si>
  <si>
    <t>1.289.957</t>
  </si>
  <si>
    <t>Huyện Kỳ Anh</t>
  </si>
  <si>
    <t xml:space="preserve">Đuối nước </t>
  </si>
  <si>
    <t>Bệnh viện ĐK Sài Gòn - Hà Tĩnh</t>
  </si>
  <si>
    <r>
      <t xml:space="preserve">TV thai nhi </t>
    </r>
    <r>
      <rPr>
        <sz val="11"/>
        <rFont val="Calibri"/>
        <family val="2"/>
      </rPr>
      <t>≥</t>
    </r>
    <r>
      <rPr>
        <sz val="11"/>
        <rFont val="Times New Roman"/>
        <family val="1"/>
      </rPr>
      <t>22 tuần đến khi đẻ</t>
    </r>
  </si>
  <si>
    <r>
      <t xml:space="preserve">Số tử vong </t>
    </r>
    <r>
      <rPr>
        <sz val="11"/>
        <rFont val="Calibri"/>
        <family val="2"/>
      </rPr>
      <t>≤7</t>
    </r>
    <r>
      <rPr>
        <sz val="11"/>
        <rFont val="Times New Roman"/>
        <family val="1"/>
      </rPr>
      <t xml:space="preserve"> ngày</t>
    </r>
  </si>
  <si>
    <t>Số TV &lt; 28 ngày</t>
  </si>
  <si>
    <t>Số tử vong trẻ &lt; 1 tuổi</t>
  </si>
  <si>
    <t>Số tử vong trẻ &lt; 5 tuổi</t>
  </si>
  <si>
    <t>Số trẻ &lt;2500gr</t>
  </si>
  <si>
    <t>Trung tâm MSI</t>
  </si>
  <si>
    <t>GIÁM ĐỐC</t>
  </si>
  <si>
    <t>Lê Ngọc Châu</t>
  </si>
  <si>
    <t xml:space="preserve">T.P Hà Tĩnh </t>
  </si>
  <si>
    <t xml:space="preserve">                                                                                                Báo cáo 12 tháng năm 2016 </t>
  </si>
  <si>
    <t xml:space="preserve">                                           Số có mặt đến 31 tháng 12 năm 2016</t>
  </si>
  <si>
    <t xml:space="preserve">          Hiện nay ngành Y tế Hà Tĩnh đã được Tập đoàn Viễn thông Quân đội Viettel và Tập đoàn VNPT triển khai phần mềm quản lý khám chữa bệnh tại các Trạm y tế xã và các bệnh viện tuyến tỉnh, huyện. Tuy nhiên việc tổng hợp số liệu vẫn đang còn gặp nhiều khó khăn, chưa kết xuất tổng hợp được số liệu khám chữa bệnh của ngành (tại Sở Y tế). Kính đề nghị Bộ Y tế quan tâm cử chuyên gia tiếp tục giúp đỡ khắc phục để chạy tốt phần mềm, kết xuất số liệu theo yêu cầu, đồng thời hỗ trợ lồng ghép cài đặt phần mềm báo cáo thống kê y tế quận, huyện, thành phố và báo cáo thống kê bệnh viện vào phần mềm quản lý khám chữa bệnh; hướng dẫn tập huấn tổng hợp thu thập báo cáo thống kê theo phần mềm mới cài đặt./. </t>
  </si>
  <si>
    <t>Hà tĩnh, ngày 24 tháng 01 năm  2017</t>
  </si>
  <si>
    <t>Hà Tĩnh, ngày  24  tháng  01  năm 2017</t>
  </si>
  <si>
    <t>BV Mắt</t>
  </si>
  <si>
    <t>BVĐK Cầu Treo</t>
  </si>
  <si>
    <t>Tp Hà Tĩnh</t>
  </si>
  <si>
    <t>Giường bệnh KH</t>
  </si>
  <si>
    <t>Sông suất</t>
  </si>
  <si>
    <t>Giường bệnh tg đương</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</si>
</sst>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 &quot;§&quot;_);\(#,##0\ &quot;§&quot;\)"/>
    <numFmt numFmtId="174" formatCode="#,##0\ &quot;§&quot;_);[Red]\(#,##0\ &quot;§&quot;\)"/>
    <numFmt numFmtId="175" formatCode="#,##0.00\ &quot;§&quot;_);\(#,##0.00\ &quot;§&quot;\)"/>
    <numFmt numFmtId="176" formatCode="#,##0.00\ &quot;§&quot;_);[Red]\(#,##0.00\ &quot;§&quot;\)"/>
    <numFmt numFmtId="177" formatCode="_ * #,##0_)\ &quot;§&quot;_ ;_ * \(#,##0\)\ &quot;§&quot;_ ;_ * &quot;-&quot;_)\ &quot;§&quot;_ ;_ @_ "/>
    <numFmt numFmtId="178" formatCode="_ * #,##0_)\ _§_ ;_ * \(#,##0\)\ _§_ ;_ * &quot;-&quot;_)\ _§_ ;_ @_ "/>
    <numFmt numFmtId="179" formatCode="_ * #,##0.00_)\ &quot;§&quot;_ ;_ * \(#,##0.00\)\ &quot;§&quot;_ ;_ * &quot;-&quot;??_)\ &quot;§&quot;_ ;_ @_ "/>
    <numFmt numFmtId="180" formatCode="_ * #,##0.00_)\ _§_ ;_ * \(#,##0.00\)\ _§_ ;_ * &quot;-&quot;??_)\ _§_ ;_ @_ "/>
    <numFmt numFmtId="181" formatCode="0.0"/>
    <numFmt numFmtId="182" formatCode="0.000"/>
    <numFmt numFmtId="183" formatCode="0.0000"/>
    <numFmt numFmtId="184" formatCode="0.00000"/>
    <numFmt numFmtId="185" formatCode="0.000000"/>
    <numFmt numFmtId="186" formatCode="_(* #,##0.0_);_(* \(#,##0.0\);_(* &quot;-&quot;??_);_(@_)"/>
    <numFmt numFmtId="187" formatCode="_(* #.##0.0_);_(* \(#.##0.0\);_(* &quot;-&quot;??_);_(@_)"/>
    <numFmt numFmtId="188" formatCode="_(* #.##0._);_(* \(#.##0.\);_(* &quot;-&quot;??_);_(@_)"/>
    <numFmt numFmtId="189" formatCode="_(* #.##._);_(* \(#.##.\);_(* &quot;-&quot;??_);_(@@"/>
    <numFmt numFmtId="190" formatCode="_(* #.#._);_(* \(#.#.\);_(* &quot;-&quot;??_);_(@@"/>
    <numFmt numFmtId="191" formatCode="_(* #.;_(* \(#.;_(* &quot;-&quot;??_);_(@@"/>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_(* #,##0_);_(* \(#,##0\);_(* &quot;-&quot;??_);_(@_)"/>
    <numFmt numFmtId="198" formatCode="0;[Red]0"/>
    <numFmt numFmtId="199" formatCode="#,##0.00;[Red]#,##0.00"/>
    <numFmt numFmtId="200" formatCode="_(* #,##0.000_);_(* \(#,##0.000\);_(* &quot;-&quot;??_);_(@_)"/>
    <numFmt numFmtId="201" formatCode="#,##0.0;[Red]#,##0.0"/>
    <numFmt numFmtId="202" formatCode="???\ ???"/>
    <numFmt numFmtId="203" formatCode="_-* #,##0\ _₫_-;\-* #,##0\ _₫_-;_-* &quot;-&quot;??\ _₫_-;_-@_-"/>
    <numFmt numFmtId="204" formatCode="_-* #,##0.0\ _₫_-;\-* #,##0.0\ _₫_-;_-* &quot;-&quot;??\ _₫_-;_-@_-"/>
    <numFmt numFmtId="205" formatCode="#,##0.000"/>
    <numFmt numFmtId="206" formatCode="0.000;[Red]0.000"/>
    <numFmt numFmtId="207" formatCode="#,##0.0"/>
    <numFmt numFmtId="208" formatCode="??\ ???"/>
    <numFmt numFmtId="209" formatCode="_(* #,##0.0_);_(* \(#,##0.0\);_(* &quot;-&quot;?_);_(@_)"/>
    <numFmt numFmtId="210" formatCode="#,##0;\-#,##0;"/>
    <numFmt numFmtId="211" formatCode="_(* #,##0.00000_);_(* \(#,##0.00000\);_(* &quot;-&quot;??_);_(@_)"/>
  </numFmts>
  <fonts count="148">
    <font>
      <sz val="10"/>
      <name val="Arial"/>
      <family val="0"/>
    </font>
    <font>
      <sz val="8"/>
      <name val="Arial"/>
      <family val="2"/>
    </font>
    <font>
      <u val="single"/>
      <sz val="10"/>
      <color indexed="12"/>
      <name val="Arial"/>
      <family val="2"/>
    </font>
    <font>
      <u val="single"/>
      <sz val="10"/>
      <color indexed="36"/>
      <name val="Arial"/>
      <family val="2"/>
    </font>
    <font>
      <sz val="11"/>
      <name val=".VnTime"/>
      <family val="2"/>
    </font>
    <font>
      <sz val="11"/>
      <name val="Arial"/>
      <family val="2"/>
    </font>
    <font>
      <sz val="12"/>
      <name val="VnArial"/>
      <family val="0"/>
    </font>
    <font>
      <sz val="10"/>
      <name val=".VnTime"/>
      <family val="2"/>
    </font>
    <font>
      <sz val="10"/>
      <name val=".VnArialH"/>
      <family val="2"/>
    </font>
    <font>
      <sz val="10"/>
      <name val=".VnArial"/>
      <family val="2"/>
    </font>
    <font>
      <sz val="11"/>
      <name val="Times New Roman"/>
      <family val="1"/>
    </font>
    <font>
      <sz val="11"/>
      <name val="Calibri"/>
      <family val="2"/>
    </font>
    <font>
      <sz val="36"/>
      <name val="Arial"/>
      <family val="2"/>
    </font>
    <font>
      <sz val="26"/>
      <name val="Arial"/>
      <family val="2"/>
    </font>
    <font>
      <sz val="12"/>
      <name val=".VnArialH"/>
      <family val="2"/>
    </font>
    <font>
      <b/>
      <sz val="12"/>
      <name val="Times New Roman"/>
      <family val="1"/>
    </font>
    <font>
      <i/>
      <sz val="11"/>
      <name val="Times New Roman"/>
      <family val="1"/>
    </font>
    <font>
      <i/>
      <sz val="10"/>
      <name val=".VnTime"/>
      <family val="2"/>
    </font>
    <font>
      <b/>
      <sz val="11"/>
      <name val="Times New Roman"/>
      <family val="1"/>
    </font>
    <font>
      <i/>
      <sz val="12"/>
      <name val="Times New Roman"/>
      <family val="1"/>
    </font>
    <font>
      <sz val="12"/>
      <name val="Times New Roman"/>
      <family val="1"/>
    </font>
    <font>
      <sz val="10"/>
      <name val="Times New Roman"/>
      <family val="1"/>
    </font>
    <font>
      <b/>
      <sz val="10"/>
      <name val="Times New Roman"/>
      <family val="1"/>
    </font>
    <font>
      <b/>
      <i/>
      <sz val="11"/>
      <name val="Times New Roman"/>
      <family val="1"/>
    </font>
    <font>
      <sz val="9"/>
      <name val="Times New Roman"/>
      <family val="1"/>
    </font>
    <font>
      <b/>
      <sz val="26"/>
      <name val="Times New Roman"/>
      <family val="1"/>
    </font>
    <font>
      <i/>
      <sz val="10"/>
      <name val="Times New Roman"/>
      <family val="1"/>
    </font>
    <font>
      <b/>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Time"/>
      <family val="2"/>
    </font>
    <font>
      <sz val="14"/>
      <name val="Times New Roman"/>
      <family val="1"/>
    </font>
    <font>
      <sz val="14"/>
      <name val="Arial"/>
      <family val="2"/>
    </font>
    <font>
      <b/>
      <sz val="11"/>
      <name val=".VnTime"/>
      <family val="2"/>
    </font>
    <font>
      <sz val="12"/>
      <name val="Arial"/>
      <family val="2"/>
    </font>
    <font>
      <b/>
      <sz val="12"/>
      <name val=".VnTime"/>
      <family val="2"/>
    </font>
    <font>
      <b/>
      <sz val="13"/>
      <name val="Times New Roman"/>
      <family val="1"/>
    </font>
    <font>
      <sz val="14"/>
      <color indexed="8"/>
      <name val="Times New Roman"/>
      <family val="1"/>
    </font>
    <font>
      <b/>
      <sz val="12"/>
      <name val="Arial"/>
      <family val="2"/>
    </font>
    <font>
      <i/>
      <sz val="14"/>
      <name val="Times New Roman"/>
      <family val="1"/>
    </font>
    <font>
      <sz val="13"/>
      <name val="Times New Roman"/>
      <family val="1"/>
    </font>
    <font>
      <i/>
      <sz val="13"/>
      <name val="Times New Roman"/>
      <family val="1"/>
    </font>
    <font>
      <sz val="13"/>
      <color indexed="8"/>
      <name val="Times New Roman"/>
      <family val="1"/>
    </font>
    <font>
      <b/>
      <sz val="10"/>
      <name val="Arial"/>
      <family val="2"/>
    </font>
    <font>
      <b/>
      <sz val="13"/>
      <color indexed="8"/>
      <name val="Times New Roman"/>
      <family val="1"/>
    </font>
    <font>
      <b/>
      <sz val="8"/>
      <name val="Tahoma"/>
      <family val="2"/>
    </font>
    <font>
      <sz val="8"/>
      <name val="Tahoma"/>
      <family val="2"/>
    </font>
    <font>
      <i/>
      <sz val="10"/>
      <name val="Cambria"/>
      <family val="1"/>
    </font>
    <font>
      <sz val="10"/>
      <name val="Cambria"/>
      <family val="1"/>
    </font>
    <font>
      <b/>
      <sz val="12"/>
      <name val=".VnTimeH"/>
      <family val="2"/>
    </font>
    <font>
      <sz val="11"/>
      <color indexed="8"/>
      <name val="Calibri"/>
      <family val="2"/>
    </font>
    <font>
      <sz val="11"/>
      <color indexed="30"/>
      <name val="Times New Roman"/>
      <family val="1"/>
    </font>
    <font>
      <sz val="11"/>
      <color indexed="10"/>
      <name val="Calibri"/>
      <family val="2"/>
    </font>
    <font>
      <sz val="11"/>
      <name val="Cambria"/>
      <family val="1"/>
    </font>
    <font>
      <sz val="11"/>
      <color indexed="10"/>
      <name val="Cambria"/>
      <family val="1"/>
    </font>
    <font>
      <i/>
      <sz val="9"/>
      <name val="Cambria"/>
      <family val="1"/>
    </font>
    <font>
      <i/>
      <sz val="9"/>
      <color indexed="10"/>
      <name val="Cambria"/>
      <family val="1"/>
    </font>
    <font>
      <b/>
      <sz val="9"/>
      <name val="Cambria"/>
      <family val="1"/>
    </font>
    <font>
      <b/>
      <sz val="10"/>
      <name val="Cambria"/>
      <family val="1"/>
    </font>
    <font>
      <b/>
      <sz val="10"/>
      <color indexed="8"/>
      <name val="Calibri"/>
      <family val="2"/>
    </font>
    <font>
      <b/>
      <sz val="11"/>
      <color indexed="8"/>
      <name val="Calibri"/>
      <family val="2"/>
    </font>
    <font>
      <sz val="9"/>
      <name val="Cambria"/>
      <family val="1"/>
    </font>
    <font>
      <sz val="10"/>
      <color indexed="8"/>
      <name val="Calibri"/>
      <family val="2"/>
    </font>
    <font>
      <sz val="12"/>
      <color indexed="8"/>
      <name val="Times New Roman"/>
      <family val="1"/>
    </font>
    <font>
      <sz val="11"/>
      <color indexed="10"/>
      <name val="Times New Roman"/>
      <family val="1"/>
    </font>
    <font>
      <sz val="12"/>
      <color indexed="10"/>
      <name val="Times New Roman"/>
      <family val="1"/>
    </font>
    <font>
      <sz val="10"/>
      <color indexed="10"/>
      <name val="Arial"/>
      <family val="2"/>
    </font>
    <font>
      <b/>
      <sz val="11"/>
      <color indexed="10"/>
      <name val="Times New Roman"/>
      <family val="1"/>
    </font>
    <font>
      <sz val="10"/>
      <color indexed="10"/>
      <name val="Times New Roman"/>
      <family val="1"/>
    </font>
    <font>
      <sz val="11"/>
      <color indexed="8"/>
      <name val="Times New Roman"/>
      <family val="1"/>
    </font>
    <font>
      <b/>
      <sz val="12"/>
      <color indexed="8"/>
      <name val="Times New Roman"/>
      <family val="1"/>
    </font>
    <font>
      <b/>
      <i/>
      <sz val="12"/>
      <color indexed="8"/>
      <name val="Times New Roman"/>
      <family val="1"/>
    </font>
    <font>
      <b/>
      <sz val="11"/>
      <color indexed="8"/>
      <name val="Times New Roman"/>
      <family val="1"/>
    </font>
    <font>
      <sz val="12"/>
      <color indexed="8"/>
      <name val="Arial"/>
      <family val="2"/>
    </font>
    <font>
      <sz val="10"/>
      <color indexed="8"/>
      <name val="Arial"/>
      <family val="2"/>
    </font>
    <font>
      <sz val="11"/>
      <color indexed="8"/>
      <name val=".VnTime"/>
      <family val="2"/>
    </font>
    <font>
      <i/>
      <sz val="10"/>
      <color indexed="8"/>
      <name val="Times New Roman"/>
      <family val="1"/>
    </font>
    <font>
      <b/>
      <sz val="10"/>
      <color indexed="8"/>
      <name val="Times New Roman"/>
      <family val="1"/>
    </font>
    <font>
      <b/>
      <sz val="11"/>
      <color indexed="8"/>
      <name val=".VnTime"/>
      <family val="2"/>
    </font>
    <font>
      <b/>
      <sz val="11"/>
      <name val="Calibri"/>
      <family val="2"/>
    </font>
    <font>
      <b/>
      <sz val="11"/>
      <name val="Cambria"/>
      <family val="1"/>
    </font>
    <font>
      <sz val="10"/>
      <color indexed="8"/>
      <name val="Times New Roman"/>
      <family val="1"/>
    </font>
    <font>
      <b/>
      <sz val="12"/>
      <name val="Cambria"/>
      <family val="1"/>
    </font>
    <font>
      <b/>
      <sz val="14"/>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sz val="14"/>
      <color theme="1"/>
      <name val="Times New Roman"/>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rgb="FF0070C0"/>
      <name val="Times New Roman"/>
      <family val="1"/>
    </font>
    <font>
      <sz val="11"/>
      <color rgb="FFFF0000"/>
      <name val="Calibri"/>
      <family val="2"/>
    </font>
    <font>
      <sz val="11"/>
      <color rgb="FFFF0000"/>
      <name val="Cambria"/>
      <family val="1"/>
    </font>
    <font>
      <i/>
      <sz val="9"/>
      <color rgb="FFFF0000"/>
      <name val="Cambria"/>
      <family val="1"/>
    </font>
    <font>
      <b/>
      <sz val="10"/>
      <color theme="1"/>
      <name val="Calibri"/>
      <family val="2"/>
    </font>
    <font>
      <b/>
      <sz val="11"/>
      <color theme="1"/>
      <name val="Calibri"/>
      <family val="2"/>
    </font>
    <font>
      <sz val="10"/>
      <color theme="1"/>
      <name val="Calibri"/>
      <family val="2"/>
    </font>
    <font>
      <sz val="12"/>
      <color theme="1"/>
      <name val="Times New Roman"/>
      <family val="1"/>
    </font>
    <font>
      <sz val="11"/>
      <color rgb="FFFF0000"/>
      <name val="Times New Roman"/>
      <family val="1"/>
    </font>
    <font>
      <sz val="12"/>
      <color rgb="FFFF0000"/>
      <name val="Times New Roman"/>
      <family val="1"/>
    </font>
    <font>
      <sz val="10"/>
      <color rgb="FFFF0000"/>
      <name val="Arial"/>
      <family val="2"/>
    </font>
    <font>
      <b/>
      <sz val="11"/>
      <color rgb="FFFF0000"/>
      <name val="Times New Roman"/>
      <family val="1"/>
    </font>
    <font>
      <sz val="10"/>
      <color rgb="FFFF0000"/>
      <name val="Times New Roman"/>
      <family val="1"/>
    </font>
    <font>
      <sz val="11"/>
      <color theme="1"/>
      <name val="Times New Roman"/>
      <family val="1"/>
    </font>
    <font>
      <b/>
      <sz val="12"/>
      <color theme="1"/>
      <name val="Times New Roman"/>
      <family val="1"/>
    </font>
    <font>
      <b/>
      <i/>
      <sz val="12"/>
      <color theme="1"/>
      <name val="Times New Roman"/>
      <family val="1"/>
    </font>
    <font>
      <b/>
      <sz val="11"/>
      <color theme="1"/>
      <name val="Times New Roman"/>
      <family val="1"/>
    </font>
    <font>
      <sz val="12"/>
      <color theme="1"/>
      <name val="Arial"/>
      <family val="2"/>
    </font>
    <font>
      <sz val="11"/>
      <color rgb="FF000000"/>
      <name val="Times New Roman"/>
      <family val="1"/>
    </font>
    <font>
      <sz val="10"/>
      <color rgb="FF000000"/>
      <name val="Arial"/>
      <family val="2"/>
    </font>
    <font>
      <sz val="11"/>
      <color rgb="FF000000"/>
      <name val=".VnTime"/>
      <family val="2"/>
    </font>
    <font>
      <b/>
      <sz val="12"/>
      <color rgb="FF000000"/>
      <name val="Times New Roman"/>
      <family val="1"/>
    </font>
    <font>
      <i/>
      <sz val="10"/>
      <color rgb="FF000000"/>
      <name val="Times New Roman"/>
      <family val="1"/>
    </font>
    <font>
      <b/>
      <sz val="11"/>
      <color rgb="FF000000"/>
      <name val="Times New Roman"/>
      <family val="1"/>
    </font>
    <font>
      <b/>
      <sz val="10"/>
      <color rgb="FF000000"/>
      <name val="Times New Roman"/>
      <family val="1"/>
    </font>
    <font>
      <b/>
      <sz val="11"/>
      <color rgb="FF000000"/>
      <name val=".VnTime"/>
      <family val="2"/>
    </font>
    <font>
      <sz val="10"/>
      <color rgb="FF000000"/>
      <name val="Times New Roman"/>
      <family val="1"/>
    </font>
    <font>
      <sz val="12"/>
      <color rgb="FF000000"/>
      <name val="Times New Roman"/>
      <family val="1"/>
    </font>
    <font>
      <b/>
      <sz val="14"/>
      <color theme="1"/>
      <name val="Times New Roman"/>
      <family val="1"/>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lightUp">
        <bgColor indexed="9"/>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hair"/>
      <bottom style="hair"/>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hair"/>
      <bottom style="thin"/>
    </border>
    <border>
      <left style="thin"/>
      <right style="thin"/>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thin"/>
      <right style="thin"/>
      <top>
        <color indexed="63"/>
      </top>
      <bottom style="hair"/>
    </border>
    <border>
      <left style="thin"/>
      <right>
        <color indexed="63"/>
      </right>
      <top>
        <color indexed="63"/>
      </top>
      <bottom style="thin"/>
    </border>
    <border>
      <left style="thin"/>
      <right style="thin"/>
      <top style="hair"/>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dotted"/>
      <bottom style="dotted"/>
    </border>
    <border>
      <left style="thin"/>
      <right>
        <color indexed="63"/>
      </right>
      <top>
        <color indexed="63"/>
      </top>
      <bottom>
        <color indexed="63"/>
      </bottom>
    </border>
    <border>
      <left style="thin"/>
      <right style="thin"/>
      <top style="dotted"/>
      <bottom style="thin"/>
    </border>
    <border>
      <left style="thin"/>
      <right style="thin"/>
      <top style="thin"/>
      <bottom style="dotted"/>
    </border>
    <border>
      <left>
        <color indexed="63"/>
      </left>
      <right>
        <color indexed="63"/>
      </right>
      <top style="thin"/>
      <bottom>
        <color indexed="63"/>
      </bottom>
    </border>
    <border>
      <left/>
      <right/>
      <top/>
      <bottom style="hair"/>
    </border>
    <border>
      <left/>
      <right/>
      <top style="hair"/>
      <bottom style="thin"/>
    </border>
    <border>
      <left/>
      <right style="thin"/>
      <top style="hair"/>
      <bottom style="thin"/>
    </border>
    <border>
      <left/>
      <right style="thin"/>
      <top style="hair"/>
      <bottom style="hair"/>
    </border>
    <border>
      <left style="thin"/>
      <right/>
      <top/>
      <bottom style="hair"/>
    </border>
    <border>
      <left/>
      <right/>
      <top style="hair"/>
      <bottom style="hair"/>
    </border>
    <border>
      <left style="thin"/>
      <right/>
      <top style="hair"/>
      <bottom/>
    </border>
    <border>
      <left/>
      <right/>
      <top style="hair"/>
      <bottom/>
    </border>
    <border>
      <left/>
      <right style="thin"/>
      <top style="hair"/>
      <bottom/>
    </border>
    <border>
      <left style="thin"/>
      <right style="thin"/>
      <top/>
      <bottom style="dotted"/>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28" fillId="3" borderId="0" applyNumberFormat="0" applyBorder="0" applyAlignment="0" applyProtection="0"/>
    <xf numFmtId="0" fontId="99" fillId="4" borderId="0" applyNumberFormat="0" applyBorder="0" applyAlignment="0" applyProtection="0"/>
    <xf numFmtId="0" fontId="28" fillId="5" borderId="0" applyNumberFormat="0" applyBorder="0" applyAlignment="0" applyProtection="0"/>
    <xf numFmtId="0" fontId="99" fillId="6" borderId="0" applyNumberFormat="0" applyBorder="0" applyAlignment="0" applyProtection="0"/>
    <xf numFmtId="0" fontId="28" fillId="7" borderId="0" applyNumberFormat="0" applyBorder="0" applyAlignment="0" applyProtection="0"/>
    <xf numFmtId="0" fontId="99" fillId="8" borderId="0" applyNumberFormat="0" applyBorder="0" applyAlignment="0" applyProtection="0"/>
    <xf numFmtId="0" fontId="28" fillId="9" borderId="0" applyNumberFormat="0" applyBorder="0" applyAlignment="0" applyProtection="0"/>
    <xf numFmtId="0" fontId="99" fillId="10" borderId="0" applyNumberFormat="0" applyBorder="0" applyAlignment="0" applyProtection="0"/>
    <xf numFmtId="0" fontId="28" fillId="11" borderId="0" applyNumberFormat="0" applyBorder="0" applyAlignment="0" applyProtection="0"/>
    <xf numFmtId="0" fontId="99" fillId="12" borderId="0" applyNumberFormat="0" applyBorder="0" applyAlignment="0" applyProtection="0"/>
    <xf numFmtId="0" fontId="28" fillId="13" borderId="0" applyNumberFormat="0" applyBorder="0" applyAlignment="0" applyProtection="0"/>
    <xf numFmtId="0" fontId="99" fillId="14" borderId="0" applyNumberFormat="0" applyBorder="0" applyAlignment="0" applyProtection="0"/>
    <xf numFmtId="0" fontId="28" fillId="15" borderId="0" applyNumberFormat="0" applyBorder="0" applyAlignment="0" applyProtection="0"/>
    <xf numFmtId="0" fontId="99" fillId="16" borderId="0" applyNumberFormat="0" applyBorder="0" applyAlignment="0" applyProtection="0"/>
    <xf numFmtId="0" fontId="28" fillId="17" borderId="0" applyNumberFormat="0" applyBorder="0" applyAlignment="0" applyProtection="0"/>
    <xf numFmtId="0" fontId="99" fillId="18" borderId="0" applyNumberFormat="0" applyBorder="0" applyAlignment="0" applyProtection="0"/>
    <xf numFmtId="0" fontId="28" fillId="19" borderId="0" applyNumberFormat="0" applyBorder="0" applyAlignment="0" applyProtection="0"/>
    <xf numFmtId="0" fontId="99" fillId="20" borderId="0" applyNumberFormat="0" applyBorder="0" applyAlignment="0" applyProtection="0"/>
    <xf numFmtId="0" fontId="28" fillId="9" borderId="0" applyNumberFormat="0" applyBorder="0" applyAlignment="0" applyProtection="0"/>
    <xf numFmtId="0" fontId="99" fillId="21" borderId="0" applyNumberFormat="0" applyBorder="0" applyAlignment="0" applyProtection="0"/>
    <xf numFmtId="0" fontId="28" fillId="15" borderId="0" applyNumberFormat="0" applyBorder="0" applyAlignment="0" applyProtection="0"/>
    <xf numFmtId="0" fontId="99" fillId="22" borderId="0" applyNumberFormat="0" applyBorder="0" applyAlignment="0" applyProtection="0"/>
    <xf numFmtId="0" fontId="28" fillId="23" borderId="0" applyNumberFormat="0" applyBorder="0" applyAlignment="0" applyProtection="0"/>
    <xf numFmtId="0" fontId="100" fillId="24" borderId="0" applyNumberFormat="0" applyBorder="0" applyAlignment="0" applyProtection="0"/>
    <xf numFmtId="0" fontId="29" fillId="25" borderId="0" applyNumberFormat="0" applyBorder="0" applyAlignment="0" applyProtection="0"/>
    <xf numFmtId="0" fontId="100" fillId="26" borderId="0" applyNumberFormat="0" applyBorder="0" applyAlignment="0" applyProtection="0"/>
    <xf numFmtId="0" fontId="29" fillId="17" borderId="0" applyNumberFormat="0" applyBorder="0" applyAlignment="0" applyProtection="0"/>
    <xf numFmtId="0" fontId="100" fillId="27" borderId="0" applyNumberFormat="0" applyBorder="0" applyAlignment="0" applyProtection="0"/>
    <xf numFmtId="0" fontId="29" fillId="19" borderId="0" applyNumberFormat="0" applyBorder="0" applyAlignment="0" applyProtection="0"/>
    <xf numFmtId="0" fontId="100" fillId="28" borderId="0" applyNumberFormat="0" applyBorder="0" applyAlignment="0" applyProtection="0"/>
    <xf numFmtId="0" fontId="29" fillId="29" borderId="0" applyNumberFormat="0" applyBorder="0" applyAlignment="0" applyProtection="0"/>
    <xf numFmtId="0" fontId="100" fillId="30" borderId="0" applyNumberFormat="0" applyBorder="0" applyAlignment="0" applyProtection="0"/>
    <xf numFmtId="0" fontId="29" fillId="31" borderId="0" applyNumberFormat="0" applyBorder="0" applyAlignment="0" applyProtection="0"/>
    <xf numFmtId="0" fontId="100" fillId="32" borderId="0" applyNumberFormat="0" applyBorder="0" applyAlignment="0" applyProtection="0"/>
    <xf numFmtId="0" fontId="29" fillId="33" borderId="0" applyNumberFormat="0" applyBorder="0" applyAlignment="0" applyProtection="0"/>
    <xf numFmtId="0" fontId="100" fillId="34" borderId="0" applyNumberFormat="0" applyBorder="0" applyAlignment="0" applyProtection="0"/>
    <xf numFmtId="0" fontId="29" fillId="35" borderId="0" applyNumberFormat="0" applyBorder="0" applyAlignment="0" applyProtection="0"/>
    <xf numFmtId="0" fontId="100" fillId="36" borderId="0" applyNumberFormat="0" applyBorder="0" applyAlignment="0" applyProtection="0"/>
    <xf numFmtId="0" fontId="29" fillId="37" borderId="0" applyNumberFormat="0" applyBorder="0" applyAlignment="0" applyProtection="0"/>
    <xf numFmtId="0" fontId="100" fillId="38" borderId="0" applyNumberFormat="0" applyBorder="0" applyAlignment="0" applyProtection="0"/>
    <xf numFmtId="0" fontId="29" fillId="39" borderId="0" applyNumberFormat="0" applyBorder="0" applyAlignment="0" applyProtection="0"/>
    <xf numFmtId="0" fontId="100" fillId="40" borderId="0" applyNumberFormat="0" applyBorder="0" applyAlignment="0" applyProtection="0"/>
    <xf numFmtId="0" fontId="29" fillId="29" borderId="0" applyNumberFormat="0" applyBorder="0" applyAlignment="0" applyProtection="0"/>
    <xf numFmtId="0" fontId="100" fillId="41" borderId="0" applyNumberFormat="0" applyBorder="0" applyAlignment="0" applyProtection="0"/>
    <xf numFmtId="0" fontId="29" fillId="31" borderId="0" applyNumberFormat="0" applyBorder="0" applyAlignment="0" applyProtection="0"/>
    <xf numFmtId="0" fontId="100" fillId="42" borderId="0" applyNumberFormat="0" applyBorder="0" applyAlignment="0" applyProtection="0"/>
    <xf numFmtId="0" fontId="29" fillId="43" borderId="0" applyNumberFormat="0" applyBorder="0" applyAlignment="0" applyProtection="0"/>
    <xf numFmtId="0" fontId="101" fillId="44" borderId="0" applyNumberFormat="0" applyBorder="0" applyAlignment="0" applyProtection="0"/>
    <xf numFmtId="0" fontId="30" fillId="5" borderId="0" applyNumberFormat="0" applyBorder="0" applyAlignment="0" applyProtection="0"/>
    <xf numFmtId="0" fontId="102" fillId="45" borderId="1" applyNumberFormat="0" applyAlignment="0" applyProtection="0"/>
    <xf numFmtId="0" fontId="31" fillId="46" borderId="2" applyNumberFormat="0" applyAlignment="0" applyProtection="0"/>
    <xf numFmtId="0" fontId="103" fillId="47" borderId="3"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105" fillId="49" borderId="0" applyNumberFormat="0" applyBorder="0" applyAlignment="0" applyProtection="0"/>
    <xf numFmtId="0" fontId="34" fillId="7" borderId="0" applyNumberFormat="0" applyBorder="0" applyAlignment="0" applyProtection="0"/>
    <xf numFmtId="0" fontId="106" fillId="0" borderId="5" applyNumberFormat="0" applyFill="0" applyAlignment="0" applyProtection="0"/>
    <xf numFmtId="0" fontId="35" fillId="0" borderId="6" applyNumberFormat="0" applyFill="0" applyAlignment="0" applyProtection="0"/>
    <xf numFmtId="0" fontId="107" fillId="0" borderId="7" applyNumberFormat="0" applyFill="0" applyAlignment="0" applyProtection="0"/>
    <xf numFmtId="0" fontId="36" fillId="0" borderId="8" applyNumberFormat="0" applyFill="0" applyAlignment="0" applyProtection="0"/>
    <xf numFmtId="0" fontId="108" fillId="0" borderId="9" applyNumberFormat="0" applyFill="0" applyAlignment="0" applyProtection="0"/>
    <xf numFmtId="0" fontId="37" fillId="0" borderId="10" applyNumberFormat="0" applyFill="0" applyAlignment="0" applyProtection="0"/>
    <xf numFmtId="0" fontId="108"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109" fillId="50" borderId="1" applyNumberFormat="0" applyAlignment="0" applyProtection="0"/>
    <xf numFmtId="0" fontId="38" fillId="13" borderId="2" applyNumberFormat="0" applyAlignment="0" applyProtection="0"/>
    <xf numFmtId="0" fontId="110" fillId="0" borderId="11" applyNumberFormat="0" applyFill="0" applyAlignment="0" applyProtection="0"/>
    <xf numFmtId="0" fontId="39" fillId="0" borderId="12" applyNumberFormat="0" applyFill="0" applyAlignment="0" applyProtection="0"/>
    <xf numFmtId="0" fontId="111" fillId="51" borderId="0" applyNumberFormat="0" applyBorder="0" applyAlignment="0" applyProtection="0"/>
    <xf numFmtId="0" fontId="40"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0" borderId="0">
      <alignment/>
      <protection/>
    </xf>
    <xf numFmtId="0" fontId="46" fillId="0" borderId="0">
      <alignment/>
      <protection/>
    </xf>
    <xf numFmtId="0" fontId="113" fillId="0" borderId="0">
      <alignment/>
      <protection/>
    </xf>
    <xf numFmtId="0" fontId="45" fillId="0" borderId="0">
      <alignment/>
      <protection/>
    </xf>
    <xf numFmtId="0" fontId="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114" fillId="45" borderId="15" applyNumberFormat="0" applyAlignment="0" applyProtection="0"/>
    <xf numFmtId="0" fontId="41" fillId="46" borderId="16"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42" fillId="0" borderId="0" applyNumberFormat="0" applyFill="0" applyBorder="0" applyAlignment="0" applyProtection="0"/>
    <xf numFmtId="0" fontId="116" fillId="0" borderId="17" applyNumberFormat="0" applyFill="0" applyAlignment="0" applyProtection="0"/>
    <xf numFmtId="0" fontId="43" fillId="0" borderId="18" applyNumberFormat="0" applyFill="0" applyAlignment="0" applyProtection="0"/>
    <xf numFmtId="0" fontId="117" fillId="0" borderId="0" applyNumberFormat="0" applyFill="0" applyBorder="0" applyAlignment="0" applyProtection="0"/>
    <xf numFmtId="0" fontId="44" fillId="0" borderId="0" applyNumberFormat="0" applyFill="0" applyBorder="0" applyAlignment="0" applyProtection="0"/>
  </cellStyleXfs>
  <cellXfs count="853">
    <xf numFmtId="0" fontId="0" fillId="0" borderId="0" xfId="0" applyAlignment="1">
      <alignment/>
    </xf>
    <xf numFmtId="0" fontId="4" fillId="0" borderId="19" xfId="0" applyFont="1" applyBorder="1" applyAlignment="1">
      <alignment/>
    </xf>
    <xf numFmtId="0" fontId="5"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20" xfId="0" applyFont="1" applyBorder="1" applyAlignment="1">
      <alignment horizontal="center"/>
    </xf>
    <xf numFmtId="0" fontId="8" fillId="0" borderId="0" xfId="104" applyFont="1">
      <alignment/>
      <protection/>
    </xf>
    <xf numFmtId="0" fontId="7" fillId="0" borderId="0" xfId="0" applyFont="1" applyAlignment="1">
      <alignment/>
    </xf>
    <xf numFmtId="0" fontId="0" fillId="0" borderId="0" xfId="0" applyFont="1" applyAlignment="1">
      <alignment/>
    </xf>
    <xf numFmtId="0" fontId="10" fillId="0" borderId="21" xfId="0" applyFont="1" applyBorder="1" applyAlignment="1">
      <alignment horizontal="center"/>
    </xf>
    <xf numFmtId="0" fontId="10" fillId="0" borderId="22" xfId="0" applyFont="1" applyBorder="1" applyAlignment="1">
      <alignment horizontal="center"/>
    </xf>
    <xf numFmtId="0" fontId="10" fillId="0" borderId="19" xfId="0" applyFont="1" applyBorder="1" applyAlignment="1">
      <alignment horizontal="center"/>
    </xf>
    <xf numFmtId="0" fontId="18" fillId="0" borderId="19" xfId="0" applyFont="1" applyBorder="1" applyAlignment="1">
      <alignment horizontal="center"/>
    </xf>
    <xf numFmtId="0" fontId="10" fillId="0" borderId="19" xfId="0" applyFont="1" applyBorder="1" applyAlignment="1">
      <alignment/>
    </xf>
    <xf numFmtId="0" fontId="10" fillId="0" borderId="23" xfId="0" applyFont="1" applyBorder="1" applyAlignment="1">
      <alignment/>
    </xf>
    <xf numFmtId="0" fontId="10" fillId="0" borderId="22" xfId="0" applyFont="1" applyBorder="1" applyAlignment="1">
      <alignment horizontal="center" vertical="center" wrapText="1"/>
    </xf>
    <xf numFmtId="0" fontId="10" fillId="0" borderId="0" xfId="0" applyFont="1" applyAlignment="1">
      <alignment/>
    </xf>
    <xf numFmtId="0" fontId="18" fillId="0" borderId="19" xfId="0" applyFont="1" applyBorder="1" applyAlignment="1">
      <alignment/>
    </xf>
    <xf numFmtId="0" fontId="10" fillId="0" borderId="0" xfId="0" applyFont="1" applyAlignment="1">
      <alignment/>
    </xf>
    <xf numFmtId="0" fontId="21" fillId="0" borderId="0" xfId="0" applyFont="1" applyAlignment="1">
      <alignment/>
    </xf>
    <xf numFmtId="0" fontId="10" fillId="0" borderId="0" xfId="0" applyFont="1" applyBorder="1" applyAlignment="1">
      <alignment/>
    </xf>
    <xf numFmtId="0" fontId="10" fillId="0" borderId="24" xfId="0" applyFont="1" applyBorder="1" applyAlignment="1">
      <alignment/>
    </xf>
    <xf numFmtId="0" fontId="10" fillId="0" borderId="25" xfId="0" applyFont="1" applyBorder="1" applyAlignment="1">
      <alignment/>
    </xf>
    <xf numFmtId="0" fontId="10" fillId="0" borderId="26" xfId="0" applyFont="1" applyBorder="1" applyAlignment="1">
      <alignment/>
    </xf>
    <xf numFmtId="0" fontId="10" fillId="0" borderId="22" xfId="0" applyFont="1" applyBorder="1" applyAlignment="1">
      <alignment/>
    </xf>
    <xf numFmtId="0" fontId="10" fillId="0" borderId="22" xfId="0" applyFont="1" applyFill="1" applyBorder="1" applyAlignment="1">
      <alignment horizontal="center"/>
    </xf>
    <xf numFmtId="0" fontId="10" fillId="0" borderId="25" xfId="0" applyFont="1" applyBorder="1" applyAlignment="1">
      <alignment horizontal="left"/>
    </xf>
    <xf numFmtId="0" fontId="20" fillId="0" borderId="0" xfId="104" applyFont="1">
      <alignment/>
      <protection/>
    </xf>
    <xf numFmtId="0" fontId="21" fillId="0" borderId="0" xfId="104" applyFont="1">
      <alignment/>
      <protection/>
    </xf>
    <xf numFmtId="0" fontId="22" fillId="0" borderId="0" xfId="104" applyFont="1">
      <alignment/>
      <protection/>
    </xf>
    <xf numFmtId="0" fontId="21" fillId="0" borderId="0" xfId="104" applyFont="1" applyAlignment="1">
      <alignment/>
      <protection/>
    </xf>
    <xf numFmtId="0" fontId="15" fillId="0" borderId="0" xfId="104" applyFont="1" applyAlignment="1">
      <alignment horizontal="center"/>
      <protection/>
    </xf>
    <xf numFmtId="0" fontId="15" fillId="0" borderId="0" xfId="104" applyFont="1" applyAlignment="1">
      <alignment/>
      <protection/>
    </xf>
    <xf numFmtId="0" fontId="12" fillId="0" borderId="0" xfId="0" applyFont="1" applyAlignment="1">
      <alignment/>
    </xf>
    <xf numFmtId="0" fontId="25" fillId="0" borderId="0" xfId="104" applyFont="1" applyAlignment="1">
      <alignment vertical="center"/>
      <protection/>
    </xf>
    <xf numFmtId="0" fontId="13" fillId="0" borderId="0" xfId="0" applyFont="1" applyAlignment="1">
      <alignment/>
    </xf>
    <xf numFmtId="0" fontId="19" fillId="0" borderId="0" xfId="104" applyFont="1" applyAlignment="1">
      <alignment/>
      <protection/>
    </xf>
    <xf numFmtId="0" fontId="20" fillId="0" borderId="0" xfId="104" applyFont="1" applyAlignment="1">
      <alignment horizontal="left" indent="15"/>
      <protection/>
    </xf>
    <xf numFmtId="0" fontId="14" fillId="0" borderId="0" xfId="104" applyFont="1">
      <alignment/>
      <protection/>
    </xf>
    <xf numFmtId="0" fontId="10" fillId="0" borderId="25" xfId="0" applyFont="1" applyBorder="1" applyAlignment="1">
      <alignment/>
    </xf>
    <xf numFmtId="0" fontId="0" fillId="0" borderId="0" xfId="0" applyAlignment="1">
      <alignment/>
    </xf>
    <xf numFmtId="0" fontId="26" fillId="0" borderId="22"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2" xfId="0" applyFont="1" applyBorder="1" applyAlignment="1">
      <alignment horizontal="center"/>
    </xf>
    <xf numFmtId="0" fontId="26" fillId="0" borderId="28" xfId="0" applyFont="1" applyBorder="1" applyAlignment="1">
      <alignment horizontal="center"/>
    </xf>
    <xf numFmtId="0" fontId="26" fillId="0" borderId="29" xfId="0" applyFont="1" applyBorder="1" applyAlignment="1">
      <alignment horizontal="center"/>
    </xf>
    <xf numFmtId="0" fontId="26" fillId="0" borderId="21" xfId="0" applyFont="1" applyBorder="1" applyAlignment="1">
      <alignment horizontal="center" vertical="center" wrapText="1"/>
    </xf>
    <xf numFmtId="0" fontId="26" fillId="0" borderId="27" xfId="0" applyFont="1" applyBorder="1" applyAlignment="1">
      <alignment horizontal="center"/>
    </xf>
    <xf numFmtId="0" fontId="26" fillId="0" borderId="21" xfId="0" applyFont="1" applyBorder="1" applyAlignment="1">
      <alignment horizontal="center"/>
    </xf>
    <xf numFmtId="0" fontId="26" fillId="0" borderId="21" xfId="0" applyFont="1" applyFill="1" applyBorder="1" applyAlignment="1">
      <alignment horizontal="center"/>
    </xf>
    <xf numFmtId="0" fontId="26" fillId="0" borderId="27" xfId="0" applyFont="1" applyFill="1" applyBorder="1" applyAlignment="1">
      <alignment horizontal="center"/>
    </xf>
    <xf numFmtId="0" fontId="17" fillId="0" borderId="20" xfId="0" applyFont="1" applyBorder="1" applyAlignment="1">
      <alignment horizontal="center"/>
    </xf>
    <xf numFmtId="0" fontId="26" fillId="0" borderId="22" xfId="0" applyFont="1" applyBorder="1" applyAlignment="1">
      <alignment horizontal="center" vertical="center"/>
    </xf>
    <xf numFmtId="0" fontId="26" fillId="0" borderId="29" xfId="0" applyFont="1" applyBorder="1" applyAlignment="1">
      <alignment horizontal="center" vertical="center" wrapText="1"/>
    </xf>
    <xf numFmtId="0" fontId="26" fillId="0" borderId="29" xfId="0" applyFont="1" applyBorder="1" applyAlignment="1">
      <alignment horizontal="center" vertical="top" wrapText="1"/>
    </xf>
    <xf numFmtId="0" fontId="26" fillId="0" borderId="22" xfId="0" applyFont="1" applyFill="1" applyBorder="1" applyAlignment="1">
      <alignment horizontal="center"/>
    </xf>
    <xf numFmtId="0" fontId="10" fillId="0" borderId="21" xfId="0" applyFont="1" applyBorder="1" applyAlignment="1">
      <alignment horizontal="center" vertical="center" wrapText="1"/>
    </xf>
    <xf numFmtId="0" fontId="20" fillId="0" borderId="0" xfId="105" applyFont="1" applyBorder="1">
      <alignment/>
      <protection/>
    </xf>
    <xf numFmtId="0" fontId="10" fillId="0" borderId="19" xfId="0" applyFont="1" applyBorder="1" applyAlignment="1">
      <alignment/>
    </xf>
    <xf numFmtId="0" fontId="22" fillId="0" borderId="30" xfId="0" applyFont="1" applyBorder="1" applyAlignment="1">
      <alignment horizontal="center"/>
    </xf>
    <xf numFmtId="0" fontId="10" fillId="0" borderId="19" xfId="0" applyFont="1" applyBorder="1" applyAlignment="1">
      <alignment/>
    </xf>
    <xf numFmtId="0" fontId="4" fillId="0" borderId="0" xfId="0" applyFont="1" applyAlignment="1">
      <alignment horizontal="center"/>
    </xf>
    <xf numFmtId="0" fontId="10" fillId="0" borderId="25" xfId="0" applyFont="1" applyBorder="1" applyAlignment="1">
      <alignment horizontal="left" vertical="top" wrapText="1"/>
    </xf>
    <xf numFmtId="196" fontId="10" fillId="0" borderId="19" xfId="96" applyNumberFormat="1" applyFont="1" applyBorder="1" applyAlignment="1">
      <alignment horizontal="right"/>
      <protection/>
    </xf>
    <xf numFmtId="0" fontId="10" fillId="0" borderId="19" xfId="0" applyFont="1" applyBorder="1" applyAlignment="1">
      <alignment horizontal="right"/>
    </xf>
    <xf numFmtId="0" fontId="49" fillId="0" borderId="0" xfId="0" applyFont="1" applyAlignment="1">
      <alignment/>
    </xf>
    <xf numFmtId="0" fontId="15" fillId="0" borderId="22" xfId="0" applyFont="1" applyBorder="1" applyAlignment="1">
      <alignment horizontal="center"/>
    </xf>
    <xf numFmtId="0" fontId="45" fillId="0" borderId="0" xfId="0" applyFont="1" applyAlignment="1">
      <alignment/>
    </xf>
    <xf numFmtId="0" fontId="20" fillId="0" borderId="19" xfId="0" applyFont="1" applyBorder="1" applyAlignment="1">
      <alignment vertical="center"/>
    </xf>
    <xf numFmtId="0" fontId="15" fillId="0" borderId="19" xfId="0" applyFont="1" applyBorder="1" applyAlignment="1">
      <alignment/>
    </xf>
    <xf numFmtId="0" fontId="15" fillId="0" borderId="19" xfId="0" applyFont="1" applyBorder="1" applyAlignment="1">
      <alignment horizontal="center"/>
    </xf>
    <xf numFmtId="0" fontId="45" fillId="0" borderId="19" xfId="0" applyFont="1" applyBorder="1" applyAlignment="1">
      <alignment horizontal="center" vertical="center"/>
    </xf>
    <xf numFmtId="0" fontId="49" fillId="0" borderId="19" xfId="0" applyFont="1" applyBorder="1" applyAlignment="1">
      <alignment horizontal="center" vertical="center"/>
    </xf>
    <xf numFmtId="0" fontId="10" fillId="0" borderId="19" xfId="95" applyFont="1" applyBorder="1">
      <alignment/>
      <protection/>
    </xf>
    <xf numFmtId="0" fontId="10" fillId="0" borderId="23" xfId="95" applyFont="1" applyBorder="1">
      <alignment/>
      <protection/>
    </xf>
    <xf numFmtId="197" fontId="15" fillId="0" borderId="22" xfId="69" applyNumberFormat="1" applyFont="1" applyBorder="1" applyAlignment="1">
      <alignment/>
    </xf>
    <xf numFmtId="197" fontId="15" fillId="0" borderId="24" xfId="69" applyNumberFormat="1" applyFont="1" applyBorder="1" applyAlignment="1">
      <alignment/>
    </xf>
    <xf numFmtId="197" fontId="15" fillId="0" borderId="19" xfId="69" applyNumberFormat="1" applyFont="1" applyBorder="1" applyAlignment="1">
      <alignment/>
    </xf>
    <xf numFmtId="197" fontId="20" fillId="0" borderId="19" xfId="69" applyNumberFormat="1" applyFont="1" applyBorder="1" applyAlignment="1">
      <alignment/>
    </xf>
    <xf numFmtId="0" fontId="18" fillId="0" borderId="24" xfId="0" applyFont="1" applyBorder="1" applyAlignment="1">
      <alignment horizontal="center"/>
    </xf>
    <xf numFmtId="0" fontId="22" fillId="0" borderId="24" xfId="0" applyFont="1" applyBorder="1" applyAlignment="1">
      <alignment horizontal="center"/>
    </xf>
    <xf numFmtId="0" fontId="20" fillId="0" borderId="19" xfId="108" applyFont="1" applyFill="1" applyBorder="1">
      <alignment/>
      <protection/>
    </xf>
    <xf numFmtId="0" fontId="15" fillId="0" borderId="24" xfId="0" applyFont="1" applyBorder="1" applyAlignment="1">
      <alignment horizontal="center"/>
    </xf>
    <xf numFmtId="0" fontId="15" fillId="0" borderId="24" xfId="0" applyFont="1" applyBorder="1" applyAlignment="1">
      <alignment/>
    </xf>
    <xf numFmtId="0" fontId="20" fillId="0" borderId="19" xfId="108" applyFont="1" applyBorder="1">
      <alignment/>
      <protection/>
    </xf>
    <xf numFmtId="0" fontId="10" fillId="0" borderId="31" xfId="0" applyFont="1" applyBorder="1" applyAlignment="1">
      <alignment horizontal="center"/>
    </xf>
    <xf numFmtId="0" fontId="10" fillId="0" borderId="23" xfId="0" applyFont="1" applyBorder="1" applyAlignment="1">
      <alignment horizontal="center"/>
    </xf>
    <xf numFmtId="0" fontId="10" fillId="0" borderId="19" xfId="0" applyFont="1" applyBorder="1" applyAlignment="1">
      <alignment vertical="center"/>
    </xf>
    <xf numFmtId="0" fontId="10" fillId="0" borderId="19" xfId="0" applyFont="1" applyBorder="1" applyAlignment="1">
      <alignment horizontal="center"/>
    </xf>
    <xf numFmtId="0" fontId="10" fillId="0" borderId="19" xfId="0" applyFont="1" applyBorder="1" applyAlignment="1">
      <alignment horizontal="center" vertical="center"/>
    </xf>
    <xf numFmtId="0" fontId="18" fillId="0" borderId="24" xfId="0" applyFont="1" applyBorder="1" applyAlignment="1">
      <alignment/>
    </xf>
    <xf numFmtId="0" fontId="10" fillId="0" borderId="31" xfId="0" applyFont="1" applyBorder="1" applyAlignment="1">
      <alignment/>
    </xf>
    <xf numFmtId="0" fontId="10" fillId="0" borderId="0" xfId="0" applyFont="1" applyAlignment="1">
      <alignment/>
    </xf>
    <xf numFmtId="0" fontId="10" fillId="0" borderId="0" xfId="0" applyFont="1" applyAlignment="1">
      <alignment/>
    </xf>
    <xf numFmtId="0" fontId="10" fillId="0" borderId="21" xfId="0" applyFont="1" applyBorder="1" applyAlignment="1">
      <alignment horizontal="center"/>
    </xf>
    <xf numFmtId="3" fontId="10" fillId="0" borderId="19" xfId="0" applyNumberFormat="1" applyFont="1" applyBorder="1" applyAlignment="1">
      <alignment/>
    </xf>
    <xf numFmtId="0" fontId="10" fillId="0" borderId="23" xfId="0" applyFont="1" applyBorder="1" applyAlignment="1">
      <alignment horizontal="center"/>
    </xf>
    <xf numFmtId="0" fontId="10" fillId="0" borderId="23" xfId="0" applyFont="1" applyBorder="1" applyAlignment="1">
      <alignment/>
    </xf>
    <xf numFmtId="0" fontId="10" fillId="0" borderId="0" xfId="0" applyFont="1" applyFill="1" applyAlignment="1">
      <alignment vertical="center"/>
    </xf>
    <xf numFmtId="0" fontId="4" fillId="0" borderId="0" xfId="0" applyFont="1" applyFill="1" applyAlignment="1">
      <alignment/>
    </xf>
    <xf numFmtId="0" fontId="10" fillId="0" borderId="2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26" fillId="0" borderId="22" xfId="0" applyFont="1" applyFill="1" applyBorder="1" applyAlignment="1">
      <alignment horizontal="center" vertical="center"/>
    </xf>
    <xf numFmtId="0" fontId="26" fillId="0" borderId="29"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15" fillId="0" borderId="33" xfId="0" applyFont="1" applyFill="1" applyBorder="1" applyAlignment="1">
      <alignment horizontal="center"/>
    </xf>
    <xf numFmtId="3" fontId="15" fillId="0" borderId="34" xfId="0" applyNumberFormat="1" applyFont="1" applyFill="1" applyBorder="1" applyAlignment="1">
      <alignment vertical="center"/>
    </xf>
    <xf numFmtId="0" fontId="45" fillId="0" borderId="0" xfId="0" applyFont="1" applyFill="1" applyAlignment="1">
      <alignment/>
    </xf>
    <xf numFmtId="0" fontId="15" fillId="0" borderId="24" xfId="0" applyFont="1" applyFill="1" applyBorder="1" applyAlignment="1">
      <alignment horizontal="center"/>
    </xf>
    <xf numFmtId="0" fontId="15" fillId="0" borderId="24" xfId="0" applyFont="1" applyFill="1" applyBorder="1" applyAlignment="1">
      <alignment/>
    </xf>
    <xf numFmtId="3" fontId="15" fillId="0" borderId="24" xfId="0" applyNumberFormat="1" applyFont="1" applyFill="1" applyBorder="1" applyAlignment="1">
      <alignment vertical="center"/>
    </xf>
    <xf numFmtId="2" fontId="45" fillId="0" borderId="0" xfId="0" applyNumberFormat="1" applyFont="1" applyFill="1" applyAlignment="1">
      <alignment/>
    </xf>
    <xf numFmtId="0" fontId="15" fillId="0" borderId="19" xfId="0" applyFont="1" applyFill="1" applyBorder="1" applyAlignment="1">
      <alignment horizontal="center"/>
    </xf>
    <xf numFmtId="0" fontId="15" fillId="0" borderId="19" xfId="0" applyFont="1" applyFill="1" applyBorder="1" applyAlignment="1">
      <alignment/>
    </xf>
    <xf numFmtId="3" fontId="15" fillId="0" borderId="19" xfId="0" applyNumberFormat="1" applyFont="1" applyFill="1" applyBorder="1" applyAlignment="1">
      <alignment vertical="center"/>
    </xf>
    <xf numFmtId="0" fontId="45" fillId="0" borderId="19" xfId="0" applyFont="1" applyFill="1" applyBorder="1" applyAlignment="1">
      <alignment horizontal="center" vertical="center"/>
    </xf>
    <xf numFmtId="0" fontId="20" fillId="0" borderId="19" xfId="0" applyFont="1" applyFill="1" applyBorder="1" applyAlignment="1">
      <alignment vertical="center"/>
    </xf>
    <xf numFmtId="3" fontId="20" fillId="0" borderId="19" xfId="0" applyNumberFormat="1" applyFont="1" applyFill="1" applyBorder="1" applyAlignment="1">
      <alignment vertical="center"/>
    </xf>
    <xf numFmtId="0" fontId="20" fillId="0" borderId="19" xfId="0" applyFont="1" applyFill="1" applyBorder="1" applyAlignment="1">
      <alignment horizontal="center" vertical="center"/>
    </xf>
    <xf numFmtId="0" fontId="20" fillId="0" borderId="0" xfId="0" applyFont="1" applyFill="1" applyAlignment="1">
      <alignment/>
    </xf>
    <xf numFmtId="0" fontId="50" fillId="0" borderId="0" xfId="0" applyFont="1" applyFill="1" applyAlignment="1">
      <alignment/>
    </xf>
    <xf numFmtId="0" fontId="20" fillId="0" borderId="19" xfId="0" applyFont="1" applyFill="1" applyBorder="1" applyAlignment="1">
      <alignment horizontal="left"/>
    </xf>
    <xf numFmtId="0" fontId="27" fillId="0" borderId="0" xfId="105" applyFont="1" applyBorder="1" applyAlignment="1">
      <alignment horizontal="center"/>
      <protection/>
    </xf>
    <xf numFmtId="0" fontId="22" fillId="0" borderId="0" xfId="96" applyFont="1" applyAlignment="1">
      <alignment/>
      <protection/>
    </xf>
    <xf numFmtId="0" fontId="20" fillId="0" borderId="0" xfId="106" applyFont="1">
      <alignment/>
      <protection/>
    </xf>
    <xf numFmtId="0" fontId="21" fillId="0" borderId="0" xfId="106" applyFont="1">
      <alignment/>
      <protection/>
    </xf>
    <xf numFmtId="0" fontId="22" fillId="0" borderId="0" xfId="108" applyFont="1" applyAlignment="1">
      <alignment vertical="center"/>
      <protection/>
    </xf>
    <xf numFmtId="0" fontId="26" fillId="0" borderId="22" xfId="106" applyFont="1" applyBorder="1" applyAlignment="1">
      <alignment horizontal="center" vertical="center" wrapText="1"/>
      <protection/>
    </xf>
    <xf numFmtId="0" fontId="26" fillId="0" borderId="27" xfId="106" applyFont="1" applyBorder="1" applyAlignment="1">
      <alignment horizontal="center" vertical="center" wrapText="1"/>
      <protection/>
    </xf>
    <xf numFmtId="0" fontId="53" fillId="0" borderId="0" xfId="0" applyFont="1" applyAlignment="1">
      <alignment/>
    </xf>
    <xf numFmtId="0" fontId="22" fillId="0" borderId="0" xfId="98" applyFont="1" applyAlignment="1">
      <alignment/>
      <protection/>
    </xf>
    <xf numFmtId="0" fontId="10" fillId="0" borderId="0" xfId="107" applyFont="1">
      <alignment/>
      <protection/>
    </xf>
    <xf numFmtId="0" fontId="26" fillId="0" borderId="22" xfId="107" applyFont="1" applyBorder="1" applyAlignment="1">
      <alignment horizontal="center"/>
      <protection/>
    </xf>
    <xf numFmtId="0" fontId="26" fillId="0" borderId="22" xfId="107" applyFont="1" applyBorder="1" applyAlignment="1">
      <alignment horizontal="center" vertical="center" wrapText="1"/>
      <protection/>
    </xf>
    <xf numFmtId="0" fontId="10" fillId="0" borderId="0" xfId="110" applyFont="1" applyAlignment="1">
      <alignment horizontal="left"/>
      <protection/>
    </xf>
    <xf numFmtId="0" fontId="24" fillId="0" borderId="35" xfId="109" applyFont="1" applyBorder="1" applyAlignment="1">
      <alignment horizontal="center" vertical="center" wrapText="1"/>
      <protection/>
    </xf>
    <xf numFmtId="0" fontId="26" fillId="0" borderId="22" xfId="109" applyFont="1" applyBorder="1" applyAlignment="1">
      <alignment horizontal="center" vertical="center" wrapText="1"/>
      <protection/>
    </xf>
    <xf numFmtId="0" fontId="0" fillId="0" borderId="0" xfId="99">
      <alignment/>
      <protection/>
    </xf>
    <xf numFmtId="0" fontId="46" fillId="0" borderId="0" xfId="99" applyFont="1" applyAlignment="1">
      <alignment horizontal="center"/>
      <protection/>
    </xf>
    <xf numFmtId="0" fontId="15" fillId="0" borderId="0" xfId="98" applyFont="1" applyAlignment="1">
      <alignment/>
      <protection/>
    </xf>
    <xf numFmtId="0" fontId="15" fillId="0" borderId="0" xfId="108" applyFont="1" applyAlignment="1">
      <alignment vertical="center"/>
      <protection/>
    </xf>
    <xf numFmtId="0" fontId="0" fillId="0" borderId="0" xfId="0" applyBorder="1" applyAlignment="1">
      <alignment/>
    </xf>
    <xf numFmtId="0" fontId="49" fillId="0" borderId="0" xfId="96" applyFont="1" applyBorder="1">
      <alignment/>
      <protection/>
    </xf>
    <xf numFmtId="0" fontId="49" fillId="0" borderId="0" xfId="0" applyFont="1" applyBorder="1" applyAlignment="1">
      <alignment/>
    </xf>
    <xf numFmtId="0" fontId="54" fillId="0" borderId="0" xfId="105" applyFont="1" applyBorder="1" applyAlignment="1">
      <alignment horizontal="center"/>
      <protection/>
    </xf>
    <xf numFmtId="0" fontId="47" fillId="0" borderId="0" xfId="96" applyFont="1" applyBorder="1">
      <alignment/>
      <protection/>
    </xf>
    <xf numFmtId="0" fontId="27" fillId="0" borderId="0" xfId="105" applyFont="1" applyBorder="1">
      <alignment/>
      <protection/>
    </xf>
    <xf numFmtId="0" fontId="47"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15" fillId="55" borderId="36" xfId="107" applyFont="1" applyFill="1" applyBorder="1" applyAlignment="1">
      <alignment/>
      <protection/>
    </xf>
    <xf numFmtId="0" fontId="15" fillId="55" borderId="37" xfId="107" applyFont="1" applyFill="1" applyBorder="1" applyAlignment="1">
      <alignment/>
      <protection/>
    </xf>
    <xf numFmtId="197" fontId="15" fillId="55" borderId="22" xfId="69" applyNumberFormat="1" applyFont="1" applyFill="1" applyBorder="1" applyAlignment="1">
      <alignment/>
    </xf>
    <xf numFmtId="0" fontId="10" fillId="0" borderId="25" xfId="0" applyFont="1" applyBorder="1" applyAlignment="1">
      <alignment horizontal="left"/>
    </xf>
    <xf numFmtId="0" fontId="10" fillId="0" borderId="19" xfId="0" applyFont="1" applyFill="1" applyBorder="1" applyAlignment="1">
      <alignment horizontal="right"/>
    </xf>
    <xf numFmtId="0" fontId="10" fillId="0" borderId="19" xfId="0" applyFont="1" applyFill="1" applyBorder="1" applyAlignment="1">
      <alignment/>
    </xf>
    <xf numFmtId="0" fontId="18" fillId="0" borderId="24" xfId="95" applyFont="1" applyBorder="1" applyAlignment="1">
      <alignment/>
      <protection/>
    </xf>
    <xf numFmtId="0" fontId="0" fillId="0" borderId="19" xfId="0" applyBorder="1" applyAlignment="1">
      <alignment/>
    </xf>
    <xf numFmtId="0" fontId="118" fillId="0" borderId="19" xfId="95" applyFont="1" applyBorder="1">
      <alignment/>
      <protection/>
    </xf>
    <xf numFmtId="0" fontId="0" fillId="0" borderId="23" xfId="0" applyBorder="1" applyAlignment="1">
      <alignment/>
    </xf>
    <xf numFmtId="0" fontId="10" fillId="0" borderId="25" xfId="0" applyFont="1" applyFill="1" applyBorder="1" applyAlignment="1">
      <alignment/>
    </xf>
    <xf numFmtId="0" fontId="10" fillId="0" borderId="0" xfId="0" applyFont="1" applyAlignment="1">
      <alignment horizontal="left"/>
    </xf>
    <xf numFmtId="0" fontId="55" fillId="0" borderId="0" xfId="97" applyFont="1" applyBorder="1" applyAlignment="1">
      <alignment wrapText="1"/>
      <protection/>
    </xf>
    <xf numFmtId="0" fontId="55" fillId="56" borderId="0" xfId="97" applyFont="1" applyFill="1" applyBorder="1" applyAlignment="1">
      <alignment wrapText="1"/>
      <protection/>
    </xf>
    <xf numFmtId="0" fontId="56" fillId="0" borderId="0" xfId="97" applyFont="1" applyBorder="1" applyAlignment="1">
      <alignment horizontal="center"/>
      <protection/>
    </xf>
    <xf numFmtId="0" fontId="51" fillId="0" borderId="22" xfId="97" applyFont="1" applyBorder="1" applyAlignment="1">
      <alignment horizontal="center" vertical="center"/>
      <protection/>
    </xf>
    <xf numFmtId="0" fontId="51" fillId="0" borderId="0" xfId="97" applyFont="1" applyBorder="1" applyAlignment="1">
      <alignment wrapText="1"/>
      <protection/>
    </xf>
    <xf numFmtId="0" fontId="51" fillId="56" borderId="0" xfId="97" applyFont="1" applyFill="1" applyBorder="1" applyAlignment="1">
      <alignment wrapText="1"/>
      <protection/>
    </xf>
    <xf numFmtId="0" fontId="56" fillId="0" borderId="22" xfId="97" applyFont="1" applyBorder="1" applyAlignment="1">
      <alignment horizontal="center" vertical="center"/>
      <protection/>
    </xf>
    <xf numFmtId="0" fontId="55" fillId="56" borderId="0" xfId="97" applyFont="1" applyFill="1" applyBorder="1" applyAlignment="1">
      <alignment horizontal="center" wrapText="1"/>
      <protection/>
    </xf>
    <xf numFmtId="0" fontId="57" fillId="56" borderId="0" xfId="97" applyFont="1" applyFill="1" applyBorder="1" applyAlignment="1">
      <alignment horizontal="center" wrapText="1"/>
      <protection/>
    </xf>
    <xf numFmtId="0" fontId="55" fillId="7" borderId="0" xfId="97" applyFont="1" applyFill="1" applyBorder="1" applyAlignment="1">
      <alignment horizontal="center" wrapText="1"/>
      <protection/>
    </xf>
    <xf numFmtId="0" fontId="57" fillId="7" borderId="0" xfId="97" applyFont="1" applyFill="1" applyBorder="1" applyAlignment="1">
      <alignment horizontal="center" wrapText="1"/>
      <protection/>
    </xf>
    <xf numFmtId="0" fontId="55" fillId="7" borderId="0" xfId="97" applyFont="1" applyFill="1" applyBorder="1" applyAlignment="1">
      <alignment wrapText="1"/>
      <protection/>
    </xf>
    <xf numFmtId="0" fontId="10" fillId="0" borderId="38" xfId="96" applyFont="1" applyFill="1" applyBorder="1" applyAlignment="1">
      <alignment vertical="top"/>
      <protection/>
    </xf>
    <xf numFmtId="0" fontId="10" fillId="0" borderId="19" xfId="96" applyFont="1" applyBorder="1" applyAlignment="1">
      <alignment vertical="top"/>
      <protection/>
    </xf>
    <xf numFmtId="0" fontId="46" fillId="0" borderId="0" xfId="104" applyFont="1" applyAlignment="1">
      <alignment horizontal="center"/>
      <protection/>
    </xf>
    <xf numFmtId="0" fontId="46" fillId="0" borderId="0" xfId="104" applyFont="1" applyAlignment="1">
      <alignment/>
      <protection/>
    </xf>
    <xf numFmtId="0" fontId="54" fillId="0" borderId="0" xfId="104" applyFont="1" applyAlignment="1">
      <alignment/>
      <protection/>
    </xf>
    <xf numFmtId="0" fontId="47" fillId="0" borderId="0" xfId="0" applyFont="1" applyAlignment="1">
      <alignment/>
    </xf>
    <xf numFmtId="0" fontId="46" fillId="0" borderId="0" xfId="104" applyFont="1">
      <alignment/>
      <protection/>
    </xf>
    <xf numFmtId="0" fontId="27" fillId="0" borderId="0" xfId="104" applyFont="1" applyAlignment="1">
      <alignment/>
      <protection/>
    </xf>
    <xf numFmtId="0" fontId="58" fillId="0" borderId="0" xfId="0" applyFont="1" applyAlignment="1">
      <alignment/>
    </xf>
    <xf numFmtId="0" fontId="10" fillId="0" borderId="19" xfId="0" applyFont="1" applyFill="1" applyBorder="1" applyAlignment="1">
      <alignment horizontal="center"/>
    </xf>
    <xf numFmtId="0" fontId="15" fillId="0" borderId="39" xfId="106" applyFont="1" applyBorder="1" applyAlignment="1">
      <alignment horizontal="center"/>
      <protection/>
    </xf>
    <xf numFmtId="0" fontId="15" fillId="0" borderId="39" xfId="106" applyFont="1" applyBorder="1">
      <alignment/>
      <protection/>
    </xf>
    <xf numFmtId="0" fontId="20" fillId="57" borderId="39" xfId="106" applyFont="1" applyFill="1" applyBorder="1">
      <alignment/>
      <protection/>
    </xf>
    <xf numFmtId="0" fontId="20" fillId="0" borderId="39" xfId="106" applyFont="1" applyBorder="1">
      <alignment/>
      <protection/>
    </xf>
    <xf numFmtId="0" fontId="11" fillId="0" borderId="0" xfId="0" applyFont="1" applyAlignment="1">
      <alignment/>
    </xf>
    <xf numFmtId="0" fontId="119" fillId="0" borderId="0" xfId="0" applyFont="1" applyAlignment="1">
      <alignment/>
    </xf>
    <xf numFmtId="0" fontId="20" fillId="0" borderId="40" xfId="106" applyFont="1" applyFill="1" applyBorder="1">
      <alignment/>
      <protection/>
    </xf>
    <xf numFmtId="0" fontId="20" fillId="0" borderId="41" xfId="106" applyFont="1" applyFill="1" applyBorder="1">
      <alignment/>
      <protection/>
    </xf>
    <xf numFmtId="0" fontId="51" fillId="0" borderId="22" xfId="0" applyFont="1" applyBorder="1" applyAlignment="1">
      <alignment horizontal="left"/>
    </xf>
    <xf numFmtId="0" fontId="59" fillId="0" borderId="22" xfId="0" applyFont="1" applyBorder="1" applyAlignment="1">
      <alignment horizontal="center"/>
    </xf>
    <xf numFmtId="197" fontId="51" fillId="0" borderId="22" xfId="69" applyNumberFormat="1" applyFont="1" applyBorder="1" applyAlignment="1">
      <alignment wrapText="1"/>
    </xf>
    <xf numFmtId="0" fontId="23" fillId="0" borderId="19" xfId="0" applyFont="1" applyBorder="1" applyAlignment="1">
      <alignment/>
    </xf>
    <xf numFmtId="0" fontId="10" fillId="0" borderId="24" xfId="0" applyFont="1" applyBorder="1" applyAlignment="1">
      <alignment horizontal="center"/>
    </xf>
    <xf numFmtId="0" fontId="10" fillId="0" borderId="24" xfId="0" applyFont="1" applyBorder="1" applyAlignment="1">
      <alignment/>
    </xf>
    <xf numFmtId="0" fontId="10" fillId="0" borderId="19" xfId="0" applyFont="1" applyBorder="1" applyAlignment="1">
      <alignment horizontal="right" vertical="center"/>
    </xf>
    <xf numFmtId="0" fontId="10" fillId="0" borderId="19" xfId="0" applyFont="1" applyBorder="1" applyAlignment="1">
      <alignment horizontal="left"/>
    </xf>
    <xf numFmtId="0" fontId="23" fillId="0" borderId="19" xfId="0" applyFont="1" applyBorder="1" applyAlignment="1">
      <alignment horizontal="left"/>
    </xf>
    <xf numFmtId="0" fontId="23" fillId="0" borderId="19" xfId="0" applyFont="1" applyFill="1" applyBorder="1" applyAlignment="1">
      <alignment horizontal="left"/>
    </xf>
    <xf numFmtId="0" fontId="10" fillId="0" borderId="19" xfId="0" applyFont="1" applyFill="1" applyBorder="1" applyAlignment="1">
      <alignment horizontal="left"/>
    </xf>
    <xf numFmtId="0" fontId="10" fillId="0" borderId="23" xfId="0" applyFont="1" applyBorder="1" applyAlignment="1">
      <alignment horizontal="right"/>
    </xf>
    <xf numFmtId="0" fontId="18" fillId="0" borderId="31" xfId="0" applyFont="1" applyBorder="1" applyAlignment="1">
      <alignment/>
    </xf>
    <xf numFmtId="197" fontId="15" fillId="0" borderId="19" xfId="69" applyNumberFormat="1" applyFont="1" applyFill="1" applyBorder="1" applyAlignment="1">
      <alignment/>
    </xf>
    <xf numFmtId="0" fontId="20" fillId="0" borderId="19" xfId="0" applyFont="1" applyFill="1" applyBorder="1" applyAlignment="1">
      <alignment horizontal="center"/>
    </xf>
    <xf numFmtId="3" fontId="45" fillId="0" borderId="0" xfId="0" applyNumberFormat="1" applyFont="1" applyAlignment="1">
      <alignment/>
    </xf>
    <xf numFmtId="0" fontId="53" fillId="0" borderId="19" xfId="0" applyFont="1" applyBorder="1" applyAlignment="1">
      <alignment horizontal="center" vertical="center"/>
    </xf>
    <xf numFmtId="0" fontId="10" fillId="0" borderId="3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68" fillId="0" borderId="0" xfId="0" applyFont="1" applyAlignment="1">
      <alignment horizontal="left"/>
    </xf>
    <xf numFmtId="0" fontId="120" fillId="0" borderId="0" xfId="0" applyFont="1" applyAlignment="1">
      <alignment horizontal="left"/>
    </xf>
    <xf numFmtId="0" fontId="68" fillId="0" borderId="21" xfId="0" applyFont="1" applyBorder="1" applyAlignment="1">
      <alignment horizontal="center"/>
    </xf>
    <xf numFmtId="0" fontId="120" fillId="0" borderId="21" xfId="0" applyFont="1" applyBorder="1" applyAlignment="1">
      <alignment horizontal="center"/>
    </xf>
    <xf numFmtId="0" fontId="68" fillId="0" borderId="22" xfId="0" applyFont="1" applyBorder="1" applyAlignment="1">
      <alignment horizontal="center" vertical="center" wrapText="1"/>
    </xf>
    <xf numFmtId="0" fontId="68" fillId="0" borderId="27" xfId="0" applyFont="1" applyBorder="1" applyAlignment="1">
      <alignment horizontal="center" vertical="center" wrapText="1"/>
    </xf>
    <xf numFmtId="0" fontId="62" fillId="0" borderId="22" xfId="0" applyFont="1" applyBorder="1" applyAlignment="1">
      <alignment horizontal="center" vertical="center"/>
    </xf>
    <xf numFmtId="0" fontId="70" fillId="0" borderId="24" xfId="0" applyFont="1" applyBorder="1" applyAlignment="1">
      <alignment horizontal="center"/>
    </xf>
    <xf numFmtId="0" fontId="70" fillId="0" borderId="24" xfId="0" applyFont="1" applyBorder="1" applyAlignment="1">
      <alignment horizontal="center" vertical="center" wrapText="1"/>
    </xf>
    <xf numFmtId="0" fontId="121" fillId="0" borderId="24" xfId="0" applyFont="1" applyBorder="1" applyAlignment="1">
      <alignment horizontal="center" vertical="center" wrapText="1"/>
    </xf>
    <xf numFmtId="0" fontId="121" fillId="0" borderId="24" xfId="0" applyFont="1" applyBorder="1" applyAlignment="1">
      <alignment horizontal="center"/>
    </xf>
    <xf numFmtId="172" fontId="72" fillId="0" borderId="19" xfId="0" applyNumberFormat="1" applyFont="1" applyFill="1" applyBorder="1" applyAlignment="1">
      <alignment horizontal="center" vertical="top"/>
    </xf>
    <xf numFmtId="172" fontId="72" fillId="0" borderId="19" xfId="0" applyNumberFormat="1" applyFont="1" applyFill="1" applyBorder="1" applyAlignment="1">
      <alignment horizontal="left" vertical="top" wrapText="1"/>
    </xf>
    <xf numFmtId="3" fontId="73" fillId="0" borderId="19" xfId="0" applyNumberFormat="1" applyFont="1" applyFill="1" applyBorder="1" applyAlignment="1">
      <alignment horizontal="right" vertical="top" wrapText="1"/>
    </xf>
    <xf numFmtId="0" fontId="122" fillId="0" borderId="0" xfId="0" applyFont="1" applyAlignment="1">
      <alignment/>
    </xf>
    <xf numFmtId="0" fontId="123" fillId="0" borderId="0" xfId="0" applyFont="1" applyAlignment="1">
      <alignment/>
    </xf>
    <xf numFmtId="172" fontId="76" fillId="0" borderId="19" xfId="0" applyNumberFormat="1" applyFont="1" applyFill="1" applyBorder="1" applyAlignment="1">
      <alignment horizontal="left" vertical="top" wrapText="1"/>
    </xf>
    <xf numFmtId="3" fontId="63" fillId="0" borderId="19" xfId="0" applyNumberFormat="1" applyFont="1" applyFill="1" applyBorder="1" applyAlignment="1">
      <alignment horizontal="right" vertical="top" wrapText="1"/>
    </xf>
    <xf numFmtId="0" fontId="124" fillId="0" borderId="0" xfId="0" applyFont="1" applyAlignment="1">
      <alignment/>
    </xf>
    <xf numFmtId="172" fontId="72" fillId="0" borderId="23" xfId="0" applyNumberFormat="1" applyFont="1" applyFill="1" applyBorder="1" applyAlignment="1">
      <alignment horizontal="center" vertical="top"/>
    </xf>
    <xf numFmtId="172" fontId="76" fillId="0" borderId="23" xfId="0" applyNumberFormat="1" applyFont="1" applyFill="1" applyBorder="1" applyAlignment="1">
      <alignment horizontal="left" vertical="top" wrapText="1"/>
    </xf>
    <xf numFmtId="172" fontId="72" fillId="0" borderId="23" xfId="0" applyNumberFormat="1" applyFont="1" applyFill="1" applyBorder="1" applyAlignment="1">
      <alignment horizontal="left" vertical="top" wrapText="1"/>
    </xf>
    <xf numFmtId="3" fontId="63" fillId="0" borderId="23" xfId="0" applyNumberFormat="1" applyFont="1" applyFill="1" applyBorder="1" applyAlignment="1">
      <alignment horizontal="right" vertical="top" wrapText="1"/>
    </xf>
    <xf numFmtId="3" fontId="0" fillId="0" borderId="0" xfId="0" applyNumberFormat="1" applyAlignment="1">
      <alignment/>
    </xf>
    <xf numFmtId="0" fontId="0" fillId="0" borderId="0" xfId="96" applyFont="1">
      <alignment/>
      <protection/>
    </xf>
    <xf numFmtId="0" fontId="0" fillId="0" borderId="0" xfId="97" applyFont="1">
      <alignment/>
      <protection/>
    </xf>
    <xf numFmtId="0" fontId="0"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0" fontId="10" fillId="0" borderId="0" xfId="0" applyFont="1" applyBorder="1" applyAlignment="1">
      <alignment horizontal="center" vertical="top" wrapText="1"/>
    </xf>
    <xf numFmtId="0" fontId="22" fillId="0" borderId="42" xfId="106" applyFont="1" applyBorder="1" applyAlignment="1">
      <alignment horizontal="center"/>
      <protection/>
    </xf>
    <xf numFmtId="0" fontId="125" fillId="0" borderId="39" xfId="106" applyFont="1" applyBorder="1">
      <alignment/>
      <protection/>
    </xf>
    <xf numFmtId="0" fontId="18" fillId="0" borderId="42" xfId="106" applyFont="1" applyBorder="1">
      <alignment/>
      <protection/>
    </xf>
    <xf numFmtId="0" fontId="0" fillId="0" borderId="39" xfId="96" applyBorder="1">
      <alignment/>
      <protection/>
    </xf>
    <xf numFmtId="0" fontId="125" fillId="0" borderId="39" xfId="106" applyFont="1" applyFill="1" applyBorder="1">
      <alignment/>
      <protection/>
    </xf>
    <xf numFmtId="0" fontId="125" fillId="0" borderId="41" xfId="106" applyFont="1" applyBorder="1">
      <alignment/>
      <protection/>
    </xf>
    <xf numFmtId="0" fontId="22" fillId="0" borderId="31" xfId="0" applyFont="1" applyBorder="1" applyAlignment="1">
      <alignment horizontal="center"/>
    </xf>
    <xf numFmtId="3" fontId="18" fillId="0" borderId="19" xfId="0" applyNumberFormat="1" applyFont="1" applyBorder="1" applyAlignment="1">
      <alignment/>
    </xf>
    <xf numFmtId="3" fontId="18" fillId="0" borderId="31" xfId="0" applyNumberFormat="1" applyFont="1" applyBorder="1" applyAlignment="1">
      <alignment/>
    </xf>
    <xf numFmtId="0" fontId="57" fillId="56" borderId="22" xfId="97" applyFont="1" applyFill="1" applyBorder="1" applyAlignment="1">
      <alignment horizontal="center" wrapText="1"/>
      <protection/>
    </xf>
    <xf numFmtId="0" fontId="57" fillId="0" borderId="22" xfId="97" applyFont="1" applyBorder="1" applyAlignment="1">
      <alignment horizontal="center"/>
      <protection/>
    </xf>
    <xf numFmtId="0" fontId="57" fillId="0" borderId="22" xfId="97" applyFont="1" applyBorder="1" applyAlignment="1">
      <alignment horizontal="center" wrapText="1"/>
      <protection/>
    </xf>
    <xf numFmtId="0" fontId="55" fillId="0" borderId="22" xfId="97" applyFont="1" applyBorder="1" applyAlignment="1">
      <alignment horizontal="center"/>
      <protection/>
    </xf>
    <xf numFmtId="0" fontId="55" fillId="0" borderId="22" xfId="97" applyFont="1" applyBorder="1" applyAlignment="1">
      <alignment horizontal="center" wrapText="1"/>
      <protection/>
    </xf>
    <xf numFmtId="0" fontId="57" fillId="0" borderId="22" xfId="97" applyFont="1" applyBorder="1">
      <alignment/>
      <protection/>
    </xf>
    <xf numFmtId="0" fontId="0" fillId="0" borderId="22" xfId="0" applyBorder="1" applyAlignment="1">
      <alignment horizontal="center"/>
    </xf>
    <xf numFmtId="0" fontId="10" fillId="0" borderId="23" xfId="0" applyFont="1" applyBorder="1" applyAlignment="1">
      <alignment vertical="center"/>
    </xf>
    <xf numFmtId="0" fontId="57" fillId="0" borderId="22" xfId="0" applyFont="1" applyBorder="1" applyAlignment="1">
      <alignment horizontal="center"/>
    </xf>
    <xf numFmtId="0" fontId="55" fillId="0" borderId="22" xfId="0" applyFont="1" applyBorder="1" applyAlignment="1">
      <alignment horizontal="center"/>
    </xf>
    <xf numFmtId="0" fontId="10" fillId="0" borderId="34" xfId="0" applyFont="1" applyBorder="1" applyAlignment="1">
      <alignment horizontal="center" vertical="center" wrapText="1"/>
    </xf>
    <xf numFmtId="0" fontId="10" fillId="0" borderId="0" xfId="0" applyFont="1" applyAlignment="1">
      <alignment horizontal="center"/>
    </xf>
    <xf numFmtId="3" fontId="4" fillId="0" borderId="0" xfId="0" applyNumberFormat="1" applyFont="1" applyFill="1" applyAlignment="1">
      <alignment/>
    </xf>
    <xf numFmtId="3" fontId="20" fillId="0" borderId="19" xfId="0" applyNumberFormat="1" applyFont="1" applyFill="1" applyBorder="1" applyAlignment="1">
      <alignment horizontal="right" vertical="center"/>
    </xf>
    <xf numFmtId="0" fontId="10" fillId="0" borderId="43" xfId="0" applyFont="1" applyBorder="1" applyAlignment="1">
      <alignment horizontal="center" vertical="center" wrapText="1"/>
    </xf>
    <xf numFmtId="0" fontId="10" fillId="0" borderId="27" xfId="0" applyFont="1" applyBorder="1" applyAlignment="1">
      <alignment horizontal="center" vertical="center" wrapText="1"/>
    </xf>
    <xf numFmtId="0" fontId="15" fillId="0" borderId="0" xfId="0" applyFont="1" applyAlignment="1">
      <alignment horizontal="center"/>
    </xf>
    <xf numFmtId="0" fontId="10" fillId="0" borderId="0" xfId="0" applyFont="1" applyBorder="1" applyAlignment="1">
      <alignment horizontal="center"/>
    </xf>
    <xf numFmtId="0" fontId="10" fillId="0" borderId="34" xfId="0" applyFont="1" applyBorder="1" applyAlignment="1">
      <alignment vertical="center" wrapText="1"/>
    </xf>
    <xf numFmtId="43" fontId="0" fillId="0" borderId="0" xfId="0" applyNumberFormat="1" applyFont="1" applyAlignment="1">
      <alignment/>
    </xf>
    <xf numFmtId="0" fontId="55" fillId="0" borderId="0" xfId="0" applyFont="1" applyBorder="1" applyAlignment="1">
      <alignment/>
    </xf>
    <xf numFmtId="3" fontId="55" fillId="0" borderId="0" xfId="0" applyNumberFormat="1" applyFont="1" applyBorder="1" applyAlignment="1">
      <alignment horizontal="center"/>
    </xf>
    <xf numFmtId="3" fontId="10" fillId="58" borderId="0" xfId="0" applyNumberFormat="1" applyFont="1" applyFill="1" applyBorder="1" applyAlignment="1">
      <alignment horizontal="center"/>
    </xf>
    <xf numFmtId="3" fontId="10" fillId="0" borderId="0" xfId="0" applyNumberFormat="1" applyFont="1" applyBorder="1" applyAlignment="1">
      <alignment horizontal="center"/>
    </xf>
    <xf numFmtId="3" fontId="20" fillId="0" borderId="0" xfId="0" applyNumberFormat="1" applyFont="1" applyBorder="1" applyAlignment="1">
      <alignment horizontal="center"/>
    </xf>
    <xf numFmtId="0" fontId="62" fillId="0" borderId="22"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28" xfId="0" applyFont="1" applyBorder="1" applyAlignment="1">
      <alignment horizontal="center" vertical="top" wrapText="1"/>
    </xf>
    <xf numFmtId="0" fontId="62" fillId="0" borderId="22" xfId="0" applyFont="1" applyBorder="1" applyAlignment="1">
      <alignment horizontal="center" vertical="top" wrapText="1"/>
    </xf>
    <xf numFmtId="0" fontId="62" fillId="0" borderId="29" xfId="0" applyFont="1" applyBorder="1" applyAlignment="1">
      <alignment horizontal="center" vertical="top" wrapText="1"/>
    </xf>
    <xf numFmtId="0" fontId="73" fillId="0" borderId="38" xfId="0" applyFont="1" applyBorder="1" applyAlignment="1">
      <alignment horizontal="center"/>
    </xf>
    <xf numFmtId="0" fontId="63" fillId="0" borderId="38" xfId="0" applyFont="1" applyBorder="1" applyAlignment="1">
      <alignment/>
    </xf>
    <xf numFmtId="0" fontId="73" fillId="0" borderId="22" xfId="0" applyFont="1" applyBorder="1" applyAlignment="1">
      <alignment horizontal="center"/>
    </xf>
    <xf numFmtId="0" fontId="73" fillId="0" borderId="22" xfId="0" applyFont="1" applyBorder="1" applyAlignment="1">
      <alignment/>
    </xf>
    <xf numFmtId="0" fontId="63" fillId="0" borderId="31" xfId="0" applyFont="1" applyBorder="1" applyAlignment="1">
      <alignment horizontal="center"/>
    </xf>
    <xf numFmtId="0" fontId="63" fillId="0" borderId="31" xfId="0" applyFont="1" applyBorder="1" applyAlignment="1">
      <alignment/>
    </xf>
    <xf numFmtId="209" fontId="0" fillId="0" borderId="0" xfId="0" applyNumberFormat="1" applyFont="1" applyAlignment="1">
      <alignment/>
    </xf>
    <xf numFmtId="0" fontId="63" fillId="0" borderId="19" xfId="0" applyFont="1" applyBorder="1" applyAlignment="1">
      <alignment horizontal="center"/>
    </xf>
    <xf numFmtId="0" fontId="63" fillId="0" borderId="19" xfId="0" applyFont="1" applyBorder="1" applyAlignment="1">
      <alignment/>
    </xf>
    <xf numFmtId="0" fontId="63" fillId="0" borderId="33" xfId="0" applyFont="1" applyBorder="1" applyAlignment="1">
      <alignment/>
    </xf>
    <xf numFmtId="0" fontId="73" fillId="0" borderId="22" xfId="0" applyFont="1" applyBorder="1" applyAlignment="1">
      <alignment horizontal="center" vertical="center" wrapText="1"/>
    </xf>
    <xf numFmtId="0" fontId="73" fillId="0" borderId="22" xfId="0" applyFont="1" applyBorder="1" applyAlignment="1">
      <alignment vertical="center" wrapText="1"/>
    </xf>
    <xf numFmtId="0" fontId="63" fillId="0" borderId="19" xfId="0" applyFont="1" applyBorder="1" applyAlignment="1">
      <alignment/>
    </xf>
    <xf numFmtId="3" fontId="0" fillId="0" borderId="0" xfId="0" applyNumberFormat="1" applyFont="1" applyAlignment="1">
      <alignment/>
    </xf>
    <xf numFmtId="0" fontId="10" fillId="0" borderId="0" xfId="0" applyFont="1" applyFill="1" applyBorder="1" applyAlignment="1">
      <alignment horizontal="left"/>
    </xf>
    <xf numFmtId="0" fontId="0" fillId="0" borderId="0" xfId="0" applyFont="1" applyFill="1" applyAlignment="1">
      <alignment/>
    </xf>
    <xf numFmtId="0" fontId="21" fillId="0" borderId="0" xfId="0" applyFont="1" applyFill="1" applyAlignment="1">
      <alignment/>
    </xf>
    <xf numFmtId="0" fontId="10" fillId="0" borderId="20" xfId="0" applyFont="1" applyFill="1" applyBorder="1" applyAlignment="1">
      <alignment horizontal="center" vertical="center" wrapText="1"/>
    </xf>
    <xf numFmtId="0" fontId="26" fillId="0" borderId="29" xfId="0" applyFont="1" applyFill="1" applyBorder="1" applyAlignment="1">
      <alignment horizontal="center"/>
    </xf>
    <xf numFmtId="0" fontId="26" fillId="0" borderId="28" xfId="0" applyFont="1" applyFill="1" applyBorder="1" applyAlignment="1">
      <alignment horizontal="center"/>
    </xf>
    <xf numFmtId="0" fontId="26" fillId="0" borderId="35" xfId="0" applyFont="1" applyFill="1" applyBorder="1" applyAlignment="1">
      <alignment horizontal="center"/>
    </xf>
    <xf numFmtId="0" fontId="22" fillId="0" borderId="19" xfId="0" applyFont="1" applyFill="1" applyBorder="1" applyAlignment="1">
      <alignment horizontal="center"/>
    </xf>
    <xf numFmtId="0" fontId="18" fillId="0" borderId="19" xfId="0" applyFont="1" applyFill="1" applyBorder="1" applyAlignment="1">
      <alignment horizontal="center"/>
    </xf>
    <xf numFmtId="0" fontId="10" fillId="0" borderId="19" xfId="0" applyFont="1" applyFill="1" applyBorder="1" applyAlignment="1">
      <alignment horizontal="center" vertical="center"/>
    </xf>
    <xf numFmtId="0" fontId="21" fillId="0" borderId="19" xfId="0" applyFont="1" applyFill="1" applyBorder="1" applyAlignment="1">
      <alignment horizontal="center"/>
    </xf>
    <xf numFmtId="0" fontId="63" fillId="0" borderId="0" xfId="0" applyFont="1" applyBorder="1" applyAlignment="1">
      <alignment horizontal="center"/>
    </xf>
    <xf numFmtId="0" fontId="63" fillId="0" borderId="27" xfId="0" applyFont="1" applyBorder="1" applyAlignment="1">
      <alignment horizontal="center" vertical="center" wrapText="1"/>
    </xf>
    <xf numFmtId="0" fontId="63" fillId="0" borderId="20" xfId="0" applyFont="1" applyBorder="1" applyAlignment="1">
      <alignment horizontal="center" vertical="top" wrapText="1"/>
    </xf>
    <xf numFmtId="0" fontId="63" fillId="0" borderId="0" xfId="0" applyFont="1" applyBorder="1" applyAlignment="1">
      <alignment horizontal="center" vertical="top" wrapText="1"/>
    </xf>
    <xf numFmtId="0" fontId="62" fillId="0" borderId="28" xfId="0" applyFont="1" applyBorder="1" applyAlignment="1">
      <alignment horizontal="center"/>
    </xf>
    <xf numFmtId="0" fontId="62" fillId="0" borderId="22" xfId="0" applyFont="1" applyBorder="1" applyAlignment="1">
      <alignment horizontal="center"/>
    </xf>
    <xf numFmtId="0" fontId="62" fillId="0" borderId="29" xfId="0" applyFont="1" applyBorder="1" applyAlignment="1">
      <alignment horizontal="center"/>
    </xf>
    <xf numFmtId="0" fontId="62" fillId="0" borderId="35" xfId="0" applyFont="1" applyBorder="1" applyAlignment="1">
      <alignment horizontal="center"/>
    </xf>
    <xf numFmtId="0" fontId="62" fillId="0" borderId="0" xfId="0" applyFont="1" applyBorder="1" applyAlignment="1">
      <alignment horizontal="center"/>
    </xf>
    <xf numFmtId="0" fontId="63" fillId="0" borderId="44" xfId="0" applyFont="1" applyBorder="1" applyAlignment="1">
      <alignment/>
    </xf>
    <xf numFmtId="0" fontId="63" fillId="0" borderId="0" xfId="0" applyFont="1" applyBorder="1" applyAlignment="1">
      <alignment/>
    </xf>
    <xf numFmtId="0" fontId="0" fillId="0" borderId="40" xfId="0" applyFont="1" applyBorder="1" applyAlignment="1">
      <alignment horizontal="center"/>
    </xf>
    <xf numFmtId="0" fontId="21" fillId="0" borderId="26" xfId="0" applyFont="1" applyBorder="1" applyAlignment="1">
      <alignment horizontal="center"/>
    </xf>
    <xf numFmtId="0" fontId="21" fillId="0" borderId="23" xfId="0" applyFont="1" applyBorder="1" applyAlignment="1">
      <alignment/>
    </xf>
    <xf numFmtId="0" fontId="21" fillId="0" borderId="45" xfId="0" applyFont="1" applyBorder="1" applyAlignment="1">
      <alignment/>
    </xf>
    <xf numFmtId="0" fontId="21" fillId="0" borderId="46" xfId="0" applyFont="1" applyBorder="1" applyAlignment="1">
      <alignment/>
    </xf>
    <xf numFmtId="0" fontId="21" fillId="0" borderId="0" xfId="0" applyFont="1" applyBorder="1" applyAlignment="1">
      <alignment/>
    </xf>
    <xf numFmtId="3" fontId="18" fillId="0" borderId="0" xfId="0" applyNumberFormat="1" applyFont="1" applyAlignment="1">
      <alignment/>
    </xf>
    <xf numFmtId="0" fontId="126" fillId="0" borderId="19" xfId="0" applyFont="1" applyFill="1" applyBorder="1" applyAlignment="1">
      <alignment horizontal="center" vertical="center"/>
    </xf>
    <xf numFmtId="0" fontId="127" fillId="0" borderId="19" xfId="108" applyFont="1" applyFill="1" applyBorder="1">
      <alignment/>
      <protection/>
    </xf>
    <xf numFmtId="0" fontId="126" fillId="0" borderId="19" xfId="0" applyFont="1" applyFill="1" applyBorder="1" applyAlignment="1">
      <alignment horizontal="center"/>
    </xf>
    <xf numFmtId="0" fontId="126" fillId="0" borderId="19" xfId="0" applyFont="1" applyFill="1" applyBorder="1" applyAlignment="1">
      <alignment/>
    </xf>
    <xf numFmtId="0" fontId="128" fillId="0" borderId="0" xfId="0" applyFont="1" applyFill="1" applyAlignment="1">
      <alignment/>
    </xf>
    <xf numFmtId="0" fontId="129" fillId="0" borderId="19" xfId="0" applyFont="1" applyFill="1" applyBorder="1" applyAlignment="1">
      <alignment/>
    </xf>
    <xf numFmtId="0" fontId="130" fillId="0" borderId="19" xfId="0" applyFont="1" applyFill="1" applyBorder="1" applyAlignment="1">
      <alignment horizontal="center"/>
    </xf>
    <xf numFmtId="0" fontId="126" fillId="0" borderId="24" xfId="0" applyFont="1" applyFill="1" applyBorder="1" applyAlignment="1">
      <alignment horizontal="center" vertical="center"/>
    </xf>
    <xf numFmtId="0" fontId="127" fillId="0" borderId="24" xfId="108" applyFont="1" applyFill="1" applyBorder="1">
      <alignment/>
      <protection/>
    </xf>
    <xf numFmtId="0" fontId="126" fillId="0" borderId="24" xfId="0" applyFont="1" applyFill="1" applyBorder="1" applyAlignment="1">
      <alignment horizontal="center"/>
    </xf>
    <xf numFmtId="0" fontId="113" fillId="0" borderId="0" xfId="0" applyFont="1" applyBorder="1" applyAlignment="1">
      <alignment horizontal="center"/>
    </xf>
    <xf numFmtId="0" fontId="113" fillId="0" borderId="0" xfId="0" applyFont="1" applyBorder="1" applyAlignment="1">
      <alignment/>
    </xf>
    <xf numFmtId="0" fontId="113" fillId="0" borderId="0" xfId="0" applyFont="1" applyAlignment="1">
      <alignment/>
    </xf>
    <xf numFmtId="0" fontId="125" fillId="0" borderId="0" xfId="0" applyFont="1" applyAlignment="1">
      <alignment/>
    </xf>
    <xf numFmtId="0" fontId="125" fillId="22" borderId="0" xfId="0" applyFont="1" applyFill="1" applyAlignment="1">
      <alignment/>
    </xf>
    <xf numFmtId="197" fontId="125" fillId="22" borderId="0" xfId="0" applyNumberFormat="1" applyFont="1" applyFill="1" applyAlignment="1">
      <alignment/>
    </xf>
    <xf numFmtId="0" fontId="10" fillId="0" borderId="19" xfId="0" applyFont="1" applyBorder="1" applyAlignment="1">
      <alignment horizontal="left" vertical="center"/>
    </xf>
    <xf numFmtId="0" fontId="18" fillId="0" borderId="19" xfId="0" applyFont="1" applyBorder="1" applyAlignment="1">
      <alignment vertical="center"/>
    </xf>
    <xf numFmtId="0" fontId="22" fillId="0" borderId="19" xfId="0" applyFont="1" applyBorder="1" applyAlignment="1">
      <alignment horizontal="center" vertical="center"/>
    </xf>
    <xf numFmtId="0" fontId="10" fillId="0" borderId="33" xfId="0" applyFont="1" applyBorder="1" applyAlignment="1">
      <alignment vertical="center"/>
    </xf>
    <xf numFmtId="0" fontId="10" fillId="0" borderId="25" xfId="0" applyFont="1" applyBorder="1" applyAlignment="1">
      <alignment vertical="center"/>
    </xf>
    <xf numFmtId="3" fontId="10" fillId="58" borderId="19" xfId="98" applyNumberFormat="1" applyFont="1" applyFill="1" applyBorder="1" applyAlignment="1">
      <alignment horizontal="center" vertical="center" wrapText="1"/>
      <protection/>
    </xf>
    <xf numFmtId="0" fontId="10" fillId="0" borderId="47" xfId="0" applyFont="1" applyBorder="1" applyAlignment="1">
      <alignment vertical="center"/>
    </xf>
    <xf numFmtId="0" fontId="131" fillId="0" borderId="19" xfId="0" applyFont="1" applyBorder="1" applyAlignment="1">
      <alignment horizontal="center" vertical="center"/>
    </xf>
    <xf numFmtId="0" fontId="126" fillId="0" borderId="25" xfId="0" applyFont="1" applyBorder="1" applyAlignment="1">
      <alignment vertical="center"/>
    </xf>
    <xf numFmtId="0" fontId="132" fillId="0" borderId="22" xfId="0" applyFont="1" applyBorder="1" applyAlignment="1">
      <alignment horizontal="center"/>
    </xf>
    <xf numFmtId="0" fontId="132" fillId="0" borderId="31" xfId="0" applyFont="1" applyBorder="1" applyAlignment="1">
      <alignment horizontal="center"/>
    </xf>
    <xf numFmtId="0" fontId="132" fillId="0" borderId="31" xfId="0" applyFont="1" applyBorder="1" applyAlignment="1">
      <alignment horizontal="left"/>
    </xf>
    <xf numFmtId="0" fontId="125" fillId="0" borderId="31" xfId="0" applyFont="1" applyBorder="1" applyAlignment="1">
      <alignment horizontal="center"/>
    </xf>
    <xf numFmtId="197" fontId="125" fillId="0" borderId="31" xfId="69" applyNumberFormat="1" applyFont="1" applyBorder="1" applyAlignment="1">
      <alignment horizontal="center"/>
    </xf>
    <xf numFmtId="0" fontId="132" fillId="0" borderId="19" xfId="0" applyFont="1" applyBorder="1" applyAlignment="1">
      <alignment horizontal="center"/>
    </xf>
    <xf numFmtId="0" fontId="132" fillId="0" borderId="19" xfId="0" applyFont="1" applyBorder="1" applyAlignment="1">
      <alignment horizontal="left"/>
    </xf>
    <xf numFmtId="0" fontId="125" fillId="0" borderId="19" xfId="0" applyFont="1" applyBorder="1" applyAlignment="1">
      <alignment horizontal="center"/>
    </xf>
    <xf numFmtId="197" fontId="125" fillId="0" borderId="19" xfId="69" applyNumberFormat="1" applyFont="1" applyBorder="1" applyAlignment="1">
      <alignment vertical="center" wrapText="1"/>
    </xf>
    <xf numFmtId="197" fontId="125" fillId="0" borderId="19" xfId="69" applyNumberFormat="1" applyFont="1" applyBorder="1" applyAlignment="1">
      <alignment horizontal="center"/>
    </xf>
    <xf numFmtId="0" fontId="125" fillId="0" borderId="19" xfId="0" applyFont="1" applyBorder="1" applyAlignment="1">
      <alignment horizontal="left"/>
    </xf>
    <xf numFmtId="211" fontId="125" fillId="0" borderId="19" xfId="69" applyNumberFormat="1" applyFont="1" applyBorder="1" applyAlignment="1">
      <alignment horizontal="center"/>
    </xf>
    <xf numFmtId="43" fontId="125" fillId="0" borderId="19" xfId="69" applyNumberFormat="1" applyFont="1" applyBorder="1" applyAlignment="1" quotePrefix="1">
      <alignment horizontal="center"/>
    </xf>
    <xf numFmtId="197" fontId="132" fillId="0" borderId="19" xfId="69" applyNumberFormat="1" applyFont="1" applyBorder="1" applyAlignment="1">
      <alignment vertical="center" wrapText="1"/>
    </xf>
    <xf numFmtId="0" fontId="132" fillId="0" borderId="19" xfId="0" applyFont="1" applyBorder="1" applyAlignment="1">
      <alignment/>
    </xf>
    <xf numFmtId="0" fontId="125" fillId="0" borderId="19" xfId="0" applyFont="1" applyBorder="1" applyAlignment="1">
      <alignment/>
    </xf>
    <xf numFmtId="0" fontId="133" fillId="0" borderId="19" xfId="0" applyFont="1" applyBorder="1" applyAlignment="1">
      <alignment horizontal="center"/>
    </xf>
    <xf numFmtId="0" fontId="133" fillId="0" borderId="19" xfId="0" applyFont="1" applyBorder="1" applyAlignment="1">
      <alignment/>
    </xf>
    <xf numFmtId="197" fontId="133" fillId="0" borderId="19" xfId="69" applyNumberFormat="1" applyFont="1" applyBorder="1" applyAlignment="1">
      <alignment vertical="center" wrapText="1"/>
    </xf>
    <xf numFmtId="0" fontId="133" fillId="0" borderId="19" xfId="0" applyFont="1" applyBorder="1" applyAlignment="1">
      <alignment horizontal="right"/>
    </xf>
    <xf numFmtId="197" fontId="133" fillId="0" borderId="19" xfId="69" applyNumberFormat="1" applyFont="1" applyBorder="1" applyAlignment="1">
      <alignment horizontal="right" vertical="center" wrapText="1"/>
    </xf>
    <xf numFmtId="0" fontId="132" fillId="0" borderId="23" xfId="0" applyFont="1" applyBorder="1" applyAlignment="1">
      <alignment horizontal="center"/>
    </xf>
    <xf numFmtId="0" fontId="132" fillId="0" borderId="23" xfId="0" applyFont="1" applyBorder="1" applyAlignment="1">
      <alignment/>
    </xf>
    <xf numFmtId="0" fontId="125" fillId="0" borderId="23" xfId="0" applyFont="1" applyBorder="1" applyAlignment="1">
      <alignment horizontal="center"/>
    </xf>
    <xf numFmtId="197" fontId="125" fillId="0" borderId="23" xfId="69" applyNumberFormat="1" applyFont="1" applyBorder="1" applyAlignment="1">
      <alignment vertical="center" wrapText="1"/>
    </xf>
    <xf numFmtId="0" fontId="125" fillId="0" borderId="23" xfId="0" applyFont="1" applyBorder="1" applyAlignment="1">
      <alignment/>
    </xf>
    <xf numFmtId="0" fontId="10" fillId="0" borderId="0" xfId="95" applyFont="1" applyFill="1" applyBorder="1">
      <alignment/>
      <protection/>
    </xf>
    <xf numFmtId="0" fontId="15" fillId="0" borderId="19" xfId="108" applyFont="1" applyBorder="1">
      <alignment/>
      <protection/>
    </xf>
    <xf numFmtId="0" fontId="45" fillId="0" borderId="23" xfId="0" applyFont="1" applyBorder="1" applyAlignment="1">
      <alignment/>
    </xf>
    <xf numFmtId="197" fontId="45" fillId="0" borderId="23" xfId="69" applyNumberFormat="1" applyFont="1" applyBorder="1" applyAlignment="1">
      <alignment/>
    </xf>
    <xf numFmtId="0" fontId="20" fillId="0" borderId="23" xfId="0" applyFont="1" applyFill="1" applyBorder="1" applyAlignment="1">
      <alignment/>
    </xf>
    <xf numFmtId="0" fontId="15" fillId="0" borderId="23" xfId="0" applyFont="1" applyBorder="1" applyAlignment="1">
      <alignment horizontal="center"/>
    </xf>
    <xf numFmtId="197" fontId="20" fillId="0" borderId="19" xfId="69" applyNumberFormat="1" applyFont="1" applyFill="1" applyBorder="1" applyAlignment="1">
      <alignment vertical="center"/>
    </xf>
    <xf numFmtId="0" fontId="126" fillId="0" borderId="31" xfId="0" applyFont="1" applyFill="1" applyBorder="1" applyAlignment="1">
      <alignment/>
    </xf>
    <xf numFmtId="0" fontId="18" fillId="0" borderId="22" xfId="0" applyFont="1" applyFill="1" applyBorder="1" applyAlignment="1">
      <alignment horizontal="center"/>
    </xf>
    <xf numFmtId="0" fontId="26" fillId="0" borderId="40" xfId="108" applyFont="1" applyFill="1" applyBorder="1" applyAlignment="1">
      <alignment horizontal="center" vertical="center"/>
      <protection/>
    </xf>
    <xf numFmtId="0" fontId="125" fillId="0" borderId="39" xfId="106" applyFont="1" applyBorder="1" applyAlignment="1">
      <alignment horizontal="center"/>
      <protection/>
    </xf>
    <xf numFmtId="0" fontId="125" fillId="0" borderId="41" xfId="106" applyFont="1" applyBorder="1" applyAlignment="1">
      <alignment horizontal="center"/>
      <protection/>
    </xf>
    <xf numFmtId="0" fontId="18" fillId="0" borderId="42" xfId="106" applyFont="1" applyBorder="1" applyAlignment="1">
      <alignment horizontal="center"/>
      <protection/>
    </xf>
    <xf numFmtId="0" fontId="125" fillId="0" borderId="39" xfId="106" applyFont="1" applyBorder="1" applyAlignment="1">
      <alignment horizontal="right"/>
      <protection/>
    </xf>
    <xf numFmtId="0" fontId="125" fillId="0" borderId="39" xfId="106" applyFont="1" applyBorder="1" applyAlignment="1">
      <alignment/>
      <protection/>
    </xf>
    <xf numFmtId="0" fontId="125" fillId="0" borderId="41" xfId="106" applyFont="1" applyFill="1" applyBorder="1">
      <alignment/>
      <protection/>
    </xf>
    <xf numFmtId="0" fontId="18" fillId="0" borderId="34" xfId="107" applyFont="1" applyFill="1" applyBorder="1" applyAlignment="1">
      <alignment horizontal="center"/>
      <protection/>
    </xf>
    <xf numFmtId="0" fontId="22" fillId="0" borderId="34" xfId="107" applyFont="1" applyFill="1" applyBorder="1" applyAlignment="1">
      <alignment horizontal="center"/>
      <protection/>
    </xf>
    <xf numFmtId="0" fontId="15" fillId="0" borderId="34" xfId="107" applyFont="1" applyFill="1" applyBorder="1" applyAlignment="1">
      <alignment horizontal="center"/>
      <protection/>
    </xf>
    <xf numFmtId="0" fontId="15" fillId="0" borderId="34" xfId="107" applyFont="1" applyFill="1" applyBorder="1" applyAlignment="1">
      <alignment horizontal="right"/>
      <protection/>
    </xf>
    <xf numFmtId="0" fontId="15" fillId="0" borderId="34" xfId="107" applyFont="1" applyFill="1" applyBorder="1">
      <alignment/>
      <protection/>
    </xf>
    <xf numFmtId="0" fontId="18" fillId="0" borderId="42" xfId="107" applyFont="1" applyFill="1" applyBorder="1" applyAlignment="1">
      <alignment horizontal="center"/>
      <protection/>
    </xf>
    <xf numFmtId="0" fontId="15" fillId="0" borderId="42" xfId="107" applyFont="1" applyFill="1" applyBorder="1">
      <alignment/>
      <protection/>
    </xf>
    <xf numFmtId="0" fontId="18" fillId="0" borderId="39" xfId="107" applyFont="1" applyFill="1" applyBorder="1" applyAlignment="1">
      <alignment horizontal="center"/>
      <protection/>
    </xf>
    <xf numFmtId="0" fontId="15" fillId="0" borderId="39" xfId="107" applyFont="1" applyFill="1" applyBorder="1">
      <alignment/>
      <protection/>
    </xf>
    <xf numFmtId="0" fontId="20" fillId="0" borderId="39" xfId="107" applyFont="1" applyFill="1" applyBorder="1">
      <alignment/>
      <protection/>
    </xf>
    <xf numFmtId="0" fontId="20" fillId="0" borderId="39" xfId="106" applyFont="1" applyFill="1" applyBorder="1">
      <alignment/>
      <protection/>
    </xf>
    <xf numFmtId="0" fontId="10" fillId="0" borderId="39" xfId="107" applyFont="1" applyFill="1" applyBorder="1" applyAlignment="1">
      <alignment horizontal="center"/>
      <protection/>
    </xf>
    <xf numFmtId="0" fontId="10" fillId="0" borderId="39" xfId="106" applyFont="1" applyFill="1" applyBorder="1" applyAlignment="1">
      <alignment horizontal="center"/>
      <protection/>
    </xf>
    <xf numFmtId="0" fontId="20" fillId="0" borderId="39" xfId="106" applyFont="1" applyFill="1" applyBorder="1" applyAlignment="1">
      <alignment/>
      <protection/>
    </xf>
    <xf numFmtId="0" fontId="20" fillId="0" borderId="39" xfId="107" applyFont="1" applyFill="1" applyBorder="1" applyAlignment="1">
      <alignment/>
      <protection/>
    </xf>
    <xf numFmtId="0" fontId="20" fillId="0" borderId="38" xfId="107" applyFont="1" applyFill="1" applyBorder="1">
      <alignment/>
      <protection/>
    </xf>
    <xf numFmtId="0" fontId="20" fillId="0" borderId="38" xfId="106" applyFont="1" applyFill="1" applyBorder="1">
      <alignment/>
      <protection/>
    </xf>
    <xf numFmtId="0" fontId="10" fillId="0" borderId="41" xfId="106" applyFont="1" applyFill="1" applyBorder="1" applyAlignment="1">
      <alignment horizontal="center"/>
      <protection/>
    </xf>
    <xf numFmtId="0" fontId="20" fillId="0" borderId="41" xfId="107" applyFont="1" applyFill="1" applyBorder="1">
      <alignment/>
      <protection/>
    </xf>
    <xf numFmtId="0" fontId="18" fillId="0" borderId="24" xfId="109" applyFont="1" applyFill="1" applyBorder="1" applyAlignment="1">
      <alignment horizontal="center"/>
      <protection/>
    </xf>
    <xf numFmtId="0" fontId="18" fillId="0" borderId="24" xfId="99" applyFont="1" applyFill="1" applyBorder="1">
      <alignment/>
      <protection/>
    </xf>
    <xf numFmtId="0" fontId="18" fillId="0" borderId="19" xfId="109" applyFont="1" applyBorder="1" applyAlignment="1">
      <alignment horizontal="center"/>
      <protection/>
    </xf>
    <xf numFmtId="0" fontId="18" fillId="0" borderId="19" xfId="106" applyFont="1" applyBorder="1">
      <alignment/>
      <protection/>
    </xf>
    <xf numFmtId="0" fontId="134" fillId="0" borderId="19" xfId="109" applyFont="1" applyBorder="1">
      <alignment/>
      <protection/>
    </xf>
    <xf numFmtId="0" fontId="18" fillId="0" borderId="19" xfId="109" applyFont="1" applyBorder="1">
      <alignment/>
      <protection/>
    </xf>
    <xf numFmtId="0" fontId="10" fillId="0" borderId="19" xfId="109" applyFont="1" applyBorder="1" applyAlignment="1">
      <alignment horizontal="center"/>
      <protection/>
    </xf>
    <xf numFmtId="0" fontId="10" fillId="0" borderId="19" xfId="106" applyFont="1" applyBorder="1">
      <alignment/>
      <protection/>
    </xf>
    <xf numFmtId="0" fontId="131" fillId="0" borderId="19" xfId="109" applyFont="1" applyBorder="1">
      <alignment/>
      <protection/>
    </xf>
    <xf numFmtId="0" fontId="10" fillId="0" borderId="19" xfId="109" applyFont="1" applyBorder="1">
      <alignment/>
      <protection/>
    </xf>
    <xf numFmtId="0" fontId="10" fillId="0" borderId="23" xfId="109" applyFont="1" applyBorder="1" applyAlignment="1">
      <alignment horizontal="center"/>
      <protection/>
    </xf>
    <xf numFmtId="0" fontId="10" fillId="0" borderId="23" xfId="106" applyFont="1" applyBorder="1">
      <alignment/>
      <protection/>
    </xf>
    <xf numFmtId="0" fontId="131" fillId="0" borderId="23" xfId="109" applyFont="1" applyBorder="1">
      <alignment/>
      <protection/>
    </xf>
    <xf numFmtId="0" fontId="10" fillId="0" borderId="23" xfId="109" applyFont="1" applyBorder="1">
      <alignment/>
      <protection/>
    </xf>
    <xf numFmtId="0" fontId="49" fillId="0" borderId="0" xfId="98" applyFont="1">
      <alignment/>
      <protection/>
    </xf>
    <xf numFmtId="0" fontId="20" fillId="0" borderId="27"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22" xfId="110" applyFont="1" applyBorder="1" applyAlignment="1">
      <alignment horizontal="center" vertical="center" wrapText="1"/>
      <protection/>
    </xf>
    <xf numFmtId="0" fontId="15" fillId="0" borderId="0" xfId="98" applyFont="1" applyAlignment="1">
      <alignment horizontal="center"/>
      <protection/>
    </xf>
    <xf numFmtId="0" fontId="15" fillId="0" borderId="24" xfId="110" applyFont="1" applyBorder="1" applyAlignment="1">
      <alignment horizontal="center"/>
      <protection/>
    </xf>
    <xf numFmtId="0" fontId="15" fillId="0" borderId="19" xfId="110" applyFont="1" applyBorder="1" applyAlignment="1">
      <alignment horizontal="center"/>
      <protection/>
    </xf>
    <xf numFmtId="0" fontId="15" fillId="0" borderId="19" xfId="110" applyFont="1" applyBorder="1">
      <alignment/>
      <protection/>
    </xf>
    <xf numFmtId="0" fontId="20" fillId="0" borderId="19" xfId="110" applyFont="1" applyBorder="1" applyAlignment="1">
      <alignment horizontal="center"/>
      <protection/>
    </xf>
    <xf numFmtId="0" fontId="20" fillId="0" borderId="19" xfId="106" applyFont="1" applyBorder="1">
      <alignment/>
      <protection/>
    </xf>
    <xf numFmtId="0" fontId="125" fillId="0" borderId="19" xfId="110" applyFont="1" applyBorder="1" applyAlignment="1">
      <alignment horizontal="center"/>
      <protection/>
    </xf>
    <xf numFmtId="0" fontId="125" fillId="0" borderId="19" xfId="106" applyFont="1" applyBorder="1">
      <alignment/>
      <protection/>
    </xf>
    <xf numFmtId="0" fontId="125" fillId="0" borderId="19" xfId="106" applyFont="1" applyBorder="1" applyAlignment="1">
      <alignment horizontal="center"/>
      <protection/>
    </xf>
    <xf numFmtId="0" fontId="125" fillId="0" borderId="19" xfId="106" applyFont="1" applyBorder="1" applyAlignment="1">
      <alignment/>
      <protection/>
    </xf>
    <xf numFmtId="0" fontId="135" fillId="0" borderId="19" xfId="110" applyFont="1" applyBorder="1" applyAlignment="1">
      <alignment horizontal="center"/>
      <protection/>
    </xf>
    <xf numFmtId="0" fontId="125" fillId="0" borderId="23" xfId="106" applyFont="1" applyBorder="1" applyAlignment="1">
      <alignment horizontal="center"/>
      <protection/>
    </xf>
    <xf numFmtId="0" fontId="125" fillId="0" borderId="23" xfId="106" applyFont="1" applyBorder="1">
      <alignment/>
      <protection/>
    </xf>
    <xf numFmtId="0" fontId="125" fillId="0" borderId="23" xfId="110" applyFont="1" applyBorder="1" applyAlignment="1">
      <alignment horizontal="center"/>
      <protection/>
    </xf>
    <xf numFmtId="0" fontId="10" fillId="0" borderId="22" xfId="0" applyFont="1" applyFill="1" applyBorder="1" applyAlignment="1">
      <alignment horizontal="center"/>
    </xf>
    <xf numFmtId="0" fontId="10" fillId="0" borderId="22" xfId="0" applyFont="1" applyFill="1" applyBorder="1" applyAlignment="1">
      <alignment/>
    </xf>
    <xf numFmtId="0" fontId="10" fillId="0" borderId="22" xfId="0" applyFont="1" applyFill="1" applyBorder="1" applyAlignment="1">
      <alignment horizontal="right"/>
    </xf>
    <xf numFmtId="1" fontId="10" fillId="0" borderId="22" xfId="0" applyNumberFormat="1" applyFont="1" applyFill="1" applyBorder="1" applyAlignment="1">
      <alignment horizontal="right"/>
    </xf>
    <xf numFmtId="0" fontId="10" fillId="0" borderId="22" xfId="0" applyFont="1" applyFill="1" applyBorder="1" applyAlignment="1">
      <alignment horizontal="left"/>
    </xf>
    <xf numFmtId="0" fontId="18" fillId="0" borderId="33" xfId="0" applyFont="1" applyFill="1" applyBorder="1" applyAlignment="1">
      <alignment horizontal="center"/>
    </xf>
    <xf numFmtId="0" fontId="18" fillId="0" borderId="22" xfId="0" applyFont="1" applyFill="1" applyBorder="1" applyAlignment="1">
      <alignment horizontal="right"/>
    </xf>
    <xf numFmtId="2" fontId="18" fillId="0" borderId="22" xfId="0" applyNumberFormat="1" applyFont="1" applyFill="1" applyBorder="1" applyAlignment="1">
      <alignment horizontal="right"/>
    </xf>
    <xf numFmtId="0" fontId="22" fillId="0" borderId="24" xfId="0" applyFont="1" applyFill="1" applyBorder="1" applyAlignment="1">
      <alignment horizontal="center"/>
    </xf>
    <xf numFmtId="0" fontId="18" fillId="0" borderId="24" xfId="0" applyFont="1" applyFill="1" applyBorder="1" applyAlignment="1">
      <alignment/>
    </xf>
    <xf numFmtId="0" fontId="10" fillId="0" borderId="19" xfId="0" applyFont="1" applyFill="1" applyBorder="1" applyAlignment="1">
      <alignment vertical="center"/>
    </xf>
    <xf numFmtId="0" fontId="10" fillId="0" borderId="23" xfId="0" applyFont="1" applyFill="1" applyBorder="1" applyAlignment="1">
      <alignment/>
    </xf>
    <xf numFmtId="0" fontId="22" fillId="0" borderId="48" xfId="0" applyFont="1" applyBorder="1" applyAlignment="1">
      <alignment/>
    </xf>
    <xf numFmtId="0" fontId="22" fillId="0" borderId="44" xfId="0" applyFont="1" applyBorder="1" applyAlignment="1">
      <alignment/>
    </xf>
    <xf numFmtId="0" fontId="22" fillId="0" borderId="31" xfId="0" applyFont="1" applyBorder="1" applyAlignment="1">
      <alignment/>
    </xf>
    <xf numFmtId="0" fontId="21" fillId="0" borderId="25" xfId="0" applyFont="1" applyBorder="1" applyAlignment="1">
      <alignment horizontal="center"/>
    </xf>
    <xf numFmtId="0" fontId="21" fillId="0" borderId="19" xfId="0" applyFont="1" applyBorder="1" applyAlignment="1">
      <alignment/>
    </xf>
    <xf numFmtId="0" fontId="21" fillId="0" borderId="44" xfId="0" applyFont="1" applyBorder="1" applyAlignment="1">
      <alignment/>
    </xf>
    <xf numFmtId="0" fontId="21" fillId="0" borderId="31" xfId="0" applyFont="1" applyBorder="1" applyAlignment="1">
      <alignment/>
    </xf>
    <xf numFmtId="0" fontId="21" fillId="0" borderId="49" xfId="0" applyFont="1" applyBorder="1" applyAlignment="1">
      <alignment/>
    </xf>
    <xf numFmtId="0" fontId="63" fillId="0" borderId="49" xfId="106" applyFont="1" applyBorder="1">
      <alignment/>
      <protection/>
    </xf>
    <xf numFmtId="0" fontId="63" fillId="0" borderId="19" xfId="106" applyFont="1" applyBorder="1">
      <alignment/>
      <protection/>
    </xf>
    <xf numFmtId="0" fontId="63" fillId="0" borderId="47" xfId="106" applyFont="1" applyBorder="1">
      <alignment/>
      <protection/>
    </xf>
    <xf numFmtId="0" fontId="21" fillId="0" borderId="47" xfId="0" applyFont="1" applyBorder="1" applyAlignment="1">
      <alignment/>
    </xf>
    <xf numFmtId="0" fontId="21" fillId="0" borderId="19" xfId="0" applyFont="1" applyBorder="1" applyAlignment="1">
      <alignment/>
    </xf>
    <xf numFmtId="0" fontId="21" fillId="0" borderId="49" xfId="0" applyFont="1" applyBorder="1" applyAlignment="1">
      <alignment/>
    </xf>
    <xf numFmtId="0" fontId="63" fillId="0" borderId="49" xfId="106" applyFont="1" applyBorder="1" applyAlignment="1">
      <alignment/>
      <protection/>
    </xf>
    <xf numFmtId="0" fontId="21" fillId="0" borderId="50" xfId="0" applyFont="1" applyBorder="1" applyAlignment="1">
      <alignment horizontal="center"/>
    </xf>
    <xf numFmtId="0" fontId="21" fillId="0" borderId="33" xfId="0" applyFont="1" applyBorder="1" applyAlignment="1">
      <alignment/>
    </xf>
    <xf numFmtId="0" fontId="21" fillId="0" borderId="51" xfId="0" applyFont="1" applyBorder="1" applyAlignment="1">
      <alignment/>
    </xf>
    <xf numFmtId="0" fontId="63" fillId="0" borderId="51" xfId="106" applyFont="1" applyBorder="1">
      <alignment/>
      <protection/>
    </xf>
    <xf numFmtId="0" fontId="63" fillId="0" borderId="33" xfId="106" applyFont="1" applyBorder="1">
      <alignment/>
      <protection/>
    </xf>
    <xf numFmtId="0" fontId="21" fillId="0" borderId="52" xfId="0" applyFont="1" applyBorder="1" applyAlignment="1">
      <alignment/>
    </xf>
    <xf numFmtId="0" fontId="21" fillId="0" borderId="32" xfId="0" applyFont="1" applyBorder="1" applyAlignment="1">
      <alignment horizontal="center"/>
    </xf>
    <xf numFmtId="0" fontId="21" fillId="0" borderId="27" xfId="0" applyFont="1" applyBorder="1" applyAlignment="1">
      <alignment/>
    </xf>
    <xf numFmtId="0" fontId="21" fillId="0" borderId="21" xfId="0" applyFont="1" applyBorder="1" applyAlignment="1">
      <alignment/>
    </xf>
    <xf numFmtId="0" fontId="21" fillId="0" borderId="20" xfId="0" applyFont="1" applyBorder="1" applyAlignment="1">
      <alignment/>
    </xf>
    <xf numFmtId="0" fontId="63" fillId="0" borderId="45" xfId="106" applyFont="1" applyBorder="1">
      <alignment/>
      <protection/>
    </xf>
    <xf numFmtId="0" fontId="63" fillId="0" borderId="23" xfId="106" applyFont="1" applyBorder="1">
      <alignment/>
      <protection/>
    </xf>
    <xf numFmtId="0" fontId="136" fillId="0" borderId="0" xfId="0" applyFont="1" applyFill="1" applyAlignment="1">
      <alignment vertical="center"/>
    </xf>
    <xf numFmtId="0" fontId="136" fillId="0" borderId="0" xfId="0" applyFont="1" applyFill="1" applyAlignment="1">
      <alignment/>
    </xf>
    <xf numFmtId="0" fontId="137" fillId="0" borderId="0" xfId="0" applyFont="1" applyFill="1" applyAlignment="1">
      <alignment/>
    </xf>
    <xf numFmtId="0" fontId="138" fillId="0" borderId="0" xfId="0" applyFont="1" applyFill="1" applyAlignment="1">
      <alignment vertical="center"/>
    </xf>
    <xf numFmtId="0" fontId="139" fillId="0" borderId="0" xfId="0" applyFont="1" applyFill="1" applyAlignment="1">
      <alignment/>
    </xf>
    <xf numFmtId="0" fontId="136" fillId="0" borderId="22" xfId="0" applyFont="1" applyFill="1" applyBorder="1" applyAlignment="1">
      <alignment horizontal="center" vertical="center"/>
    </xf>
    <xf numFmtId="0" fontId="136" fillId="0" borderId="28" xfId="0" applyFont="1" applyFill="1" applyBorder="1" applyAlignment="1">
      <alignment horizontal="center" vertical="center"/>
    </xf>
    <xf numFmtId="0" fontId="136" fillId="0" borderId="29" xfId="0" applyFont="1" applyFill="1" applyBorder="1" applyAlignment="1">
      <alignment horizontal="center" vertical="center"/>
    </xf>
    <xf numFmtId="0" fontId="140" fillId="0" borderId="22" xfId="0" applyFont="1" applyFill="1" applyBorder="1" applyAlignment="1">
      <alignment horizontal="center" vertical="center"/>
    </xf>
    <xf numFmtId="0" fontId="140" fillId="0" borderId="29" xfId="0" applyFont="1" applyFill="1" applyBorder="1" applyAlignment="1">
      <alignment horizontal="center" vertical="center"/>
    </xf>
    <xf numFmtId="0" fontId="140" fillId="0" borderId="22" xfId="0" applyFont="1" applyFill="1" applyBorder="1" applyAlignment="1">
      <alignment horizontal="center" vertical="center" wrapText="1"/>
    </xf>
    <xf numFmtId="0" fontId="141" fillId="0" borderId="24" xfId="0" applyFont="1" applyFill="1" applyBorder="1" applyAlignment="1">
      <alignment horizontal="center" vertical="center"/>
    </xf>
    <xf numFmtId="0" fontId="142" fillId="0" borderId="24" xfId="0" applyFont="1" applyFill="1" applyBorder="1" applyAlignment="1">
      <alignment horizontal="center" vertical="center"/>
    </xf>
    <xf numFmtId="0" fontId="141" fillId="0" borderId="24" xfId="0" applyFont="1" applyFill="1" applyBorder="1" applyAlignment="1">
      <alignment vertical="center"/>
    </xf>
    <xf numFmtId="0" fontId="141" fillId="0" borderId="24" xfId="0" applyFont="1" applyFill="1" applyBorder="1" applyAlignment="1">
      <alignment horizontal="center"/>
    </xf>
    <xf numFmtId="0" fontId="142" fillId="0" borderId="24" xfId="0" applyFont="1" applyFill="1" applyBorder="1" applyAlignment="1">
      <alignment horizontal="center"/>
    </xf>
    <xf numFmtId="0" fontId="141" fillId="0" borderId="24" xfId="0" applyFont="1" applyFill="1" applyBorder="1" applyAlignment="1">
      <alignment/>
    </xf>
    <xf numFmtId="0" fontId="143" fillId="0" borderId="0" xfId="0" applyFont="1" applyFill="1" applyAlignment="1">
      <alignment vertical="center"/>
    </xf>
    <xf numFmtId="0" fontId="136" fillId="0" borderId="31" xfId="0" applyFont="1" applyFill="1" applyBorder="1" applyAlignment="1">
      <alignment horizontal="center" vertical="center"/>
    </xf>
    <xf numFmtId="0" fontId="136" fillId="0" borderId="19" xfId="0" applyFont="1" applyFill="1" applyBorder="1" applyAlignment="1">
      <alignment vertical="center"/>
    </xf>
    <xf numFmtId="0" fontId="136" fillId="0" borderId="31" xfId="0" applyFont="1" applyFill="1" applyBorder="1" applyAlignment="1">
      <alignment horizontal="center"/>
    </xf>
    <xf numFmtId="0" fontId="136" fillId="0" borderId="31" xfId="0" applyFont="1" applyFill="1" applyBorder="1" applyAlignment="1">
      <alignment/>
    </xf>
    <xf numFmtId="197" fontId="136" fillId="0" borderId="31" xfId="69" applyNumberFormat="1" applyFont="1" applyFill="1" applyBorder="1" applyAlignment="1">
      <alignment/>
    </xf>
    <xf numFmtId="0" fontId="136" fillId="0" borderId="31" xfId="0" applyFont="1" applyFill="1" applyBorder="1" applyAlignment="1">
      <alignment vertical="center"/>
    </xf>
    <xf numFmtId="0" fontId="138" fillId="0" borderId="38" xfId="0" applyFont="1" applyFill="1" applyBorder="1" applyAlignment="1">
      <alignment vertical="center"/>
    </xf>
    <xf numFmtId="0" fontId="141" fillId="0" borderId="31" xfId="0" applyFont="1" applyFill="1" applyBorder="1" applyAlignment="1">
      <alignment/>
    </xf>
    <xf numFmtId="0" fontId="136" fillId="0" borderId="19" xfId="0" applyFont="1" applyFill="1" applyBorder="1" applyAlignment="1">
      <alignment horizontal="center" vertical="center"/>
    </xf>
    <xf numFmtId="0" fontId="136" fillId="0" borderId="31" xfId="0" applyFont="1" applyFill="1" applyBorder="1" applyAlignment="1">
      <alignment horizontal="right"/>
    </xf>
    <xf numFmtId="197" fontId="136" fillId="0" borderId="19" xfId="69" applyNumberFormat="1" applyFont="1" applyFill="1" applyBorder="1" applyAlignment="1">
      <alignment vertical="center"/>
    </xf>
    <xf numFmtId="0" fontId="141" fillId="0" borderId="19" xfId="0" applyFont="1" applyFill="1" applyBorder="1" applyAlignment="1">
      <alignment vertical="center"/>
    </xf>
    <xf numFmtId="0" fontId="136" fillId="0" borderId="19" xfId="0" applyFont="1" applyFill="1" applyBorder="1" applyAlignment="1">
      <alignment/>
    </xf>
    <xf numFmtId="0" fontId="136" fillId="0" borderId="23" xfId="0" applyFont="1" applyFill="1" applyBorder="1" applyAlignment="1">
      <alignment vertical="center"/>
    </xf>
    <xf numFmtId="0" fontId="136" fillId="0" borderId="23" xfId="0" applyFont="1" applyFill="1" applyBorder="1" applyAlignment="1">
      <alignment/>
    </xf>
    <xf numFmtId="197" fontId="136" fillId="0" borderId="23" xfId="69" applyNumberFormat="1" applyFont="1" applyFill="1" applyBorder="1" applyAlignment="1">
      <alignment vertical="center"/>
    </xf>
    <xf numFmtId="0" fontId="10" fillId="0" borderId="0" xfId="0" applyFont="1" applyFill="1" applyAlignment="1">
      <alignment/>
    </xf>
    <xf numFmtId="0" fontId="4" fillId="0" borderId="0" xfId="0" applyFont="1" applyFill="1" applyAlignment="1">
      <alignment/>
    </xf>
    <xf numFmtId="0" fontId="64" fillId="0" borderId="0" xfId="0" applyFont="1" applyFill="1" applyBorder="1" applyAlignment="1">
      <alignment/>
    </xf>
    <xf numFmtId="0" fontId="4" fillId="0" borderId="0" xfId="0" applyFont="1" applyFill="1" applyBorder="1" applyAlignment="1">
      <alignment/>
    </xf>
    <xf numFmtId="0" fontId="26" fillId="0" borderId="28" xfId="0" applyFont="1" applyFill="1" applyBorder="1" applyAlignment="1">
      <alignment horizontal="center" vertical="center" wrapText="1"/>
    </xf>
    <xf numFmtId="0" fontId="26" fillId="0" borderId="35" xfId="0" applyFont="1" applyFill="1" applyBorder="1" applyAlignment="1">
      <alignment horizontal="center" vertical="center" wrapText="1"/>
    </xf>
    <xf numFmtId="197" fontId="18" fillId="0" borderId="24" xfId="0" applyNumberFormat="1" applyFont="1" applyFill="1" applyBorder="1" applyAlignment="1">
      <alignment/>
    </xf>
    <xf numFmtId="197" fontId="0" fillId="0" borderId="0" xfId="0" applyNumberFormat="1" applyFont="1" applyFill="1" applyAlignment="1">
      <alignment/>
    </xf>
    <xf numFmtId="0" fontId="18" fillId="0" borderId="19" xfId="0" applyFont="1" applyFill="1" applyBorder="1" applyAlignment="1">
      <alignment/>
    </xf>
    <xf numFmtId="197" fontId="18" fillId="0" borderId="19" xfId="0" applyNumberFormat="1" applyFont="1" applyFill="1" applyBorder="1" applyAlignment="1">
      <alignment/>
    </xf>
    <xf numFmtId="197" fontId="10" fillId="0" borderId="19" xfId="0" applyNumberFormat="1" applyFont="1" applyFill="1" applyBorder="1" applyAlignment="1">
      <alignment/>
    </xf>
    <xf numFmtId="197" fontId="18" fillId="0" borderId="19" xfId="69" applyNumberFormat="1" applyFont="1" applyFill="1" applyBorder="1" applyAlignment="1">
      <alignment horizontal="center"/>
    </xf>
    <xf numFmtId="197" fontId="18" fillId="0" borderId="19" xfId="69" applyNumberFormat="1" applyFont="1" applyFill="1" applyBorder="1" applyAlignment="1">
      <alignment/>
    </xf>
    <xf numFmtId="0" fontId="58" fillId="0" borderId="0" xfId="0" applyFont="1" applyFill="1" applyAlignment="1">
      <alignment/>
    </xf>
    <xf numFmtId="0" fontId="4" fillId="0" borderId="19" xfId="0" applyFont="1" applyFill="1" applyBorder="1" applyAlignment="1">
      <alignment horizontal="center" vertical="center"/>
    </xf>
    <xf numFmtId="197" fontId="10" fillId="0" borderId="19" xfId="69" applyNumberFormat="1" applyFont="1" applyFill="1" applyBorder="1" applyAlignment="1">
      <alignment horizontal="center"/>
    </xf>
    <xf numFmtId="197" fontId="4" fillId="0" borderId="19" xfId="69" applyNumberFormat="1" applyFont="1" applyFill="1" applyBorder="1" applyAlignment="1">
      <alignment horizontal="center" vertical="center"/>
    </xf>
    <xf numFmtId="197" fontId="10" fillId="0" borderId="19" xfId="69" applyNumberFormat="1" applyFont="1" applyFill="1" applyBorder="1" applyAlignment="1">
      <alignment/>
    </xf>
    <xf numFmtId="0" fontId="5" fillId="0" borderId="19" xfId="0" applyFont="1" applyFill="1" applyBorder="1" applyAlignment="1">
      <alignment horizontal="center" vertical="center"/>
    </xf>
    <xf numFmtId="0" fontId="10" fillId="0" borderId="19" xfId="108" applyFont="1" applyFill="1" applyBorder="1">
      <alignment/>
      <protection/>
    </xf>
    <xf numFmtId="197" fontId="4" fillId="0" borderId="19" xfId="69" applyNumberFormat="1" applyFont="1" applyFill="1" applyBorder="1" applyAlignment="1">
      <alignment/>
    </xf>
    <xf numFmtId="197" fontId="0" fillId="0" borderId="19" xfId="69" applyNumberFormat="1" applyFont="1" applyFill="1" applyBorder="1" applyAlignment="1">
      <alignment/>
    </xf>
    <xf numFmtId="0" fontId="0" fillId="0" borderId="0" xfId="0" applyFont="1" applyFill="1" applyAlignment="1">
      <alignment/>
    </xf>
    <xf numFmtId="197" fontId="0" fillId="0" borderId="19" xfId="69" applyNumberFormat="1" applyFont="1" applyFill="1" applyBorder="1" applyAlignment="1">
      <alignment/>
    </xf>
    <xf numFmtId="197" fontId="10" fillId="0" borderId="19" xfId="69" applyNumberFormat="1" applyFont="1" applyFill="1" applyBorder="1" applyAlignment="1">
      <alignment/>
    </xf>
    <xf numFmtId="0" fontId="10" fillId="0" borderId="19" xfId="0" applyFont="1" applyFill="1" applyBorder="1" applyAlignment="1">
      <alignment vertical="center" wrapText="1"/>
    </xf>
    <xf numFmtId="197" fontId="48" fillId="0" borderId="19" xfId="69" applyNumberFormat="1" applyFont="1" applyFill="1" applyBorder="1" applyAlignment="1">
      <alignment horizontal="center" vertical="center"/>
    </xf>
    <xf numFmtId="0" fontId="0" fillId="0" borderId="19" xfId="0" applyFont="1" applyFill="1" applyBorder="1" applyAlignment="1">
      <alignment horizontal="center"/>
    </xf>
    <xf numFmtId="0" fontId="21" fillId="0" borderId="19" xfId="0" applyFont="1" applyFill="1" applyBorder="1" applyAlignment="1">
      <alignment horizontal="left"/>
    </xf>
    <xf numFmtId="0" fontId="10" fillId="0" borderId="26" xfId="0" applyFont="1" applyFill="1" applyBorder="1" applyAlignment="1">
      <alignment/>
    </xf>
    <xf numFmtId="0" fontId="10" fillId="0" borderId="45" xfId="0" applyFont="1" applyFill="1" applyBorder="1" applyAlignment="1">
      <alignment/>
    </xf>
    <xf numFmtId="0" fontId="10" fillId="0" borderId="46" xfId="0" applyFont="1" applyFill="1" applyBorder="1" applyAlignment="1">
      <alignment/>
    </xf>
    <xf numFmtId="0" fontId="10" fillId="0" borderId="0" xfId="0" applyFont="1" applyFill="1" applyAlignment="1">
      <alignment/>
    </xf>
    <xf numFmtId="0" fontId="22" fillId="0" borderId="0" xfId="98" applyFont="1" applyFill="1" applyAlignment="1">
      <alignment/>
      <protection/>
    </xf>
    <xf numFmtId="0" fontId="18" fillId="0" borderId="0" xfId="100" applyFont="1" applyFill="1" applyAlignment="1">
      <alignment/>
      <protection/>
    </xf>
    <xf numFmtId="0" fontId="10" fillId="0" borderId="0" xfId="108" applyFont="1" applyFill="1" applyAlignment="1">
      <alignment vertical="center"/>
      <protection/>
    </xf>
    <xf numFmtId="0" fontId="22" fillId="0" borderId="0" xfId="108" applyFont="1" applyFill="1" applyAlignment="1">
      <alignment vertical="center"/>
      <protection/>
    </xf>
    <xf numFmtId="0" fontId="18" fillId="0" borderId="0" xfId="108" applyFont="1" applyFill="1" applyAlignment="1">
      <alignment vertical="center"/>
      <protection/>
    </xf>
    <xf numFmtId="0" fontId="10" fillId="0" borderId="28" xfId="108" applyFont="1" applyFill="1" applyBorder="1" applyAlignment="1">
      <alignment horizontal="center" vertical="center" wrapText="1"/>
      <protection/>
    </xf>
    <xf numFmtId="0" fontId="10" fillId="0" borderId="28" xfId="108" applyFont="1" applyFill="1" applyBorder="1" applyAlignment="1">
      <alignment vertical="center"/>
      <protection/>
    </xf>
    <xf numFmtId="0" fontId="10" fillId="0" borderId="29" xfId="108" applyFont="1" applyFill="1" applyBorder="1" applyAlignment="1">
      <alignment vertical="center"/>
      <protection/>
    </xf>
    <xf numFmtId="0" fontId="10" fillId="0" borderId="35" xfId="108" applyFont="1" applyFill="1" applyBorder="1" applyAlignment="1">
      <alignment vertical="center"/>
      <protection/>
    </xf>
    <xf numFmtId="0" fontId="26" fillId="0" borderId="22" xfId="108" applyFont="1" applyFill="1" applyBorder="1" applyAlignment="1">
      <alignment horizontal="center" vertical="center"/>
      <protection/>
    </xf>
    <xf numFmtId="0" fontId="10" fillId="0" borderId="22" xfId="108" applyFont="1" applyFill="1" applyBorder="1" applyAlignment="1">
      <alignment vertical="center" wrapText="1"/>
      <protection/>
    </xf>
    <xf numFmtId="0" fontId="18" fillId="0" borderId="22" xfId="108" applyFont="1" applyFill="1" applyBorder="1" applyAlignment="1">
      <alignment horizontal="center"/>
      <protection/>
    </xf>
    <xf numFmtId="0" fontId="51" fillId="0" borderId="22" xfId="108" applyFont="1" applyFill="1" applyBorder="1" applyAlignment="1">
      <alignment horizontal="center"/>
      <protection/>
    </xf>
    <xf numFmtId="197" fontId="18" fillId="0" borderId="22" xfId="69" applyNumberFormat="1" applyFont="1" applyFill="1" applyBorder="1" applyAlignment="1">
      <alignment vertical="center"/>
    </xf>
    <xf numFmtId="0" fontId="18" fillId="0" borderId="22" xfId="108" applyFont="1" applyFill="1" applyBorder="1" applyAlignment="1">
      <alignment vertical="center"/>
      <protection/>
    </xf>
    <xf numFmtId="0" fontId="15" fillId="0" borderId="53" xfId="108" applyFont="1" applyFill="1" applyBorder="1" applyAlignment="1">
      <alignment horizontal="center"/>
      <protection/>
    </xf>
    <xf numFmtId="0" fontId="18" fillId="0" borderId="53" xfId="108" applyFont="1" applyFill="1" applyBorder="1">
      <alignment/>
      <protection/>
    </xf>
    <xf numFmtId="197" fontId="18" fillId="0" borderId="53" xfId="69" applyNumberFormat="1" applyFont="1" applyFill="1" applyBorder="1" applyAlignment="1">
      <alignment vertical="center"/>
    </xf>
    <xf numFmtId="0" fontId="18" fillId="0" borderId="53" xfId="108" applyFont="1" applyFill="1" applyBorder="1" applyAlignment="1">
      <alignment vertical="center"/>
      <protection/>
    </xf>
    <xf numFmtId="0" fontId="15" fillId="0" borderId="39" xfId="108" applyFont="1" applyFill="1" applyBorder="1" applyAlignment="1">
      <alignment horizontal="center"/>
      <protection/>
    </xf>
    <xf numFmtId="0" fontId="18" fillId="0" borderId="39" xfId="108" applyFont="1" applyFill="1" applyBorder="1">
      <alignment/>
      <protection/>
    </xf>
    <xf numFmtId="197" fontId="18" fillId="0" borderId="39" xfId="69" applyNumberFormat="1" applyFont="1" applyFill="1" applyBorder="1" applyAlignment="1">
      <alignment vertical="center"/>
    </xf>
    <xf numFmtId="0" fontId="18" fillId="0" borderId="39" xfId="108" applyFont="1" applyFill="1" applyBorder="1" applyAlignment="1">
      <alignment vertical="center"/>
      <protection/>
    </xf>
    <xf numFmtId="0" fontId="20" fillId="0" borderId="39" xfId="108" applyFont="1" applyFill="1" applyBorder="1" applyAlignment="1">
      <alignment horizontal="center"/>
      <protection/>
    </xf>
    <xf numFmtId="0" fontId="10" fillId="0" borderId="39" xfId="106" applyFont="1" applyFill="1" applyBorder="1">
      <alignment/>
      <protection/>
    </xf>
    <xf numFmtId="197" fontId="10" fillId="0" borderId="39" xfId="69" applyNumberFormat="1" applyFont="1" applyFill="1" applyBorder="1" applyAlignment="1">
      <alignment vertical="center"/>
    </xf>
    <xf numFmtId="0" fontId="10" fillId="0" borderId="39" xfId="108" applyFont="1" applyFill="1" applyBorder="1" applyAlignment="1">
      <alignment vertical="center"/>
      <protection/>
    </xf>
    <xf numFmtId="0" fontId="11" fillId="0" borderId="0" xfId="100" applyFont="1" applyFill="1">
      <alignment/>
      <protection/>
    </xf>
    <xf numFmtId="197" fontId="94" fillId="0" borderId="39" xfId="69" applyNumberFormat="1" applyFont="1" applyFill="1" applyBorder="1" applyAlignment="1">
      <alignment/>
    </xf>
    <xf numFmtId="0" fontId="94" fillId="0" borderId="39" xfId="0" applyFont="1" applyFill="1" applyBorder="1" applyAlignment="1">
      <alignment/>
    </xf>
    <xf numFmtId="0" fontId="20" fillId="0" borderId="39" xfId="106" applyFont="1" applyFill="1" applyBorder="1" applyAlignment="1">
      <alignment horizontal="center"/>
      <protection/>
    </xf>
    <xf numFmtId="0" fontId="10" fillId="0" borderId="39" xfId="106" applyFont="1" applyFill="1" applyBorder="1" applyAlignment="1">
      <alignment/>
      <protection/>
    </xf>
    <xf numFmtId="197" fontId="10" fillId="0" borderId="39" xfId="69" applyNumberFormat="1" applyFont="1" applyFill="1" applyBorder="1" applyAlignment="1">
      <alignment vertical="top"/>
    </xf>
    <xf numFmtId="0" fontId="5" fillId="0" borderId="39" xfId="108" applyFont="1" applyFill="1" applyBorder="1">
      <alignment/>
      <protection/>
    </xf>
    <xf numFmtId="197" fontId="5" fillId="0" borderId="39" xfId="69" applyNumberFormat="1" applyFont="1" applyFill="1" applyBorder="1" applyAlignment="1">
      <alignment/>
    </xf>
    <xf numFmtId="0" fontId="10" fillId="0" borderId="0" xfId="108" applyFont="1" applyFill="1" applyBorder="1" applyAlignment="1">
      <alignment vertical="center"/>
      <protection/>
    </xf>
    <xf numFmtId="0" fontId="20" fillId="0" borderId="0" xfId="0" applyFont="1" applyFill="1" applyAlignment="1">
      <alignment/>
    </xf>
    <xf numFmtId="0" fontId="20" fillId="0" borderId="41" xfId="106" applyFont="1" applyFill="1" applyBorder="1" applyAlignment="1">
      <alignment horizontal="center"/>
      <protection/>
    </xf>
    <xf numFmtId="0" fontId="10" fillId="0" borderId="41" xfId="106" applyFont="1" applyFill="1" applyBorder="1">
      <alignment/>
      <protection/>
    </xf>
    <xf numFmtId="197" fontId="10" fillId="0" borderId="41" xfId="69" applyNumberFormat="1" applyFont="1" applyFill="1" applyBorder="1" applyAlignment="1">
      <alignment vertical="center"/>
    </xf>
    <xf numFmtId="0" fontId="10" fillId="0" borderId="41" xfId="108" applyFont="1" applyFill="1" applyBorder="1" applyAlignment="1">
      <alignment vertical="center"/>
      <protection/>
    </xf>
    <xf numFmtId="0" fontId="20" fillId="0" borderId="0" xfId="0" applyFont="1" applyAlignment="1">
      <alignment/>
    </xf>
    <xf numFmtId="196" fontId="10" fillId="0" borderId="19" xfId="0" applyNumberFormat="1" applyFont="1" applyBorder="1" applyAlignment="1">
      <alignment horizontal="right"/>
    </xf>
    <xf numFmtId="0" fontId="63" fillId="0" borderId="38" xfId="0" applyFont="1" applyBorder="1" applyAlignment="1">
      <alignment/>
    </xf>
    <xf numFmtId="197" fontId="73" fillId="0" borderId="22" xfId="0" applyNumberFormat="1" applyFont="1" applyBorder="1" applyAlignment="1">
      <alignment/>
    </xf>
    <xf numFmtId="186" fontId="63" fillId="0" borderId="31" xfId="69" applyNumberFormat="1" applyFont="1" applyBorder="1" applyAlignment="1">
      <alignment/>
    </xf>
    <xf numFmtId="186" fontId="63" fillId="0" borderId="19" xfId="69" applyNumberFormat="1" applyFont="1" applyBorder="1" applyAlignment="1">
      <alignment/>
    </xf>
    <xf numFmtId="186" fontId="63" fillId="0" borderId="33" xfId="69" applyNumberFormat="1" applyFont="1" applyBorder="1" applyAlignment="1">
      <alignment/>
    </xf>
    <xf numFmtId="186" fontId="73" fillId="0" borderId="22" xfId="69" applyNumberFormat="1" applyFont="1" applyBorder="1" applyAlignment="1">
      <alignment/>
    </xf>
    <xf numFmtId="186" fontId="63" fillId="0" borderId="19" xfId="69" applyNumberFormat="1" applyFont="1" applyBorder="1" applyAlignment="1">
      <alignment/>
    </xf>
    <xf numFmtId="197" fontId="63" fillId="0" borderId="31" xfId="69" applyNumberFormat="1" applyFont="1" applyBorder="1" applyAlignment="1">
      <alignment/>
    </xf>
    <xf numFmtId="197" fontId="63" fillId="0" borderId="31" xfId="69" applyNumberFormat="1" applyFont="1" applyBorder="1" applyAlignment="1">
      <alignment/>
    </xf>
    <xf numFmtId="197" fontId="63" fillId="0" borderId="31" xfId="69" applyNumberFormat="1" applyFont="1" applyBorder="1" applyAlignment="1">
      <alignment horizontal="right"/>
    </xf>
    <xf numFmtId="197" fontId="63" fillId="0" borderId="19" xfId="69" applyNumberFormat="1" applyFont="1" applyBorder="1" applyAlignment="1">
      <alignment/>
    </xf>
    <xf numFmtId="197" fontId="63" fillId="0" borderId="19" xfId="69" applyNumberFormat="1" applyFont="1" applyBorder="1" applyAlignment="1">
      <alignment/>
    </xf>
    <xf numFmtId="197" fontId="63" fillId="0" borderId="33" xfId="69" applyNumberFormat="1" applyFont="1" applyBorder="1" applyAlignment="1">
      <alignment/>
    </xf>
    <xf numFmtId="197" fontId="63" fillId="0" borderId="33" xfId="69" applyNumberFormat="1" applyFont="1" applyBorder="1" applyAlignment="1">
      <alignment/>
    </xf>
    <xf numFmtId="197" fontId="73" fillId="0" borderId="22" xfId="69" applyNumberFormat="1" applyFont="1" applyBorder="1" applyAlignment="1">
      <alignment/>
    </xf>
    <xf numFmtId="197" fontId="73" fillId="0" borderId="22" xfId="69" applyNumberFormat="1" applyFont="1" applyBorder="1" applyAlignment="1">
      <alignment/>
    </xf>
    <xf numFmtId="197" fontId="63" fillId="0" borderId="19" xfId="69" applyNumberFormat="1" applyFont="1" applyBorder="1" applyAlignment="1">
      <alignment/>
    </xf>
    <xf numFmtId="197" fontId="63" fillId="0" borderId="19" xfId="69" applyNumberFormat="1" applyFont="1" applyBorder="1" applyAlignment="1">
      <alignment/>
    </xf>
    <xf numFmtId="197" fontId="0" fillId="0" borderId="0" xfId="69" applyNumberFormat="1" applyFont="1" applyAlignment="1">
      <alignment/>
    </xf>
    <xf numFmtId="197" fontId="63" fillId="0" borderId="0" xfId="69" applyNumberFormat="1" applyFont="1" applyAlignment="1">
      <alignment/>
    </xf>
    <xf numFmtId="0" fontId="130" fillId="0" borderId="44" xfId="0" applyFont="1" applyBorder="1" applyAlignment="1">
      <alignment/>
    </xf>
    <xf numFmtId="197" fontId="4" fillId="0" borderId="47" xfId="69" applyNumberFormat="1" applyFont="1" applyFill="1" applyBorder="1" applyAlignment="1">
      <alignment horizontal="center" vertical="center"/>
    </xf>
    <xf numFmtId="0" fontId="45" fillId="0" borderId="24" xfId="0" applyFont="1" applyFill="1" applyBorder="1" applyAlignment="1">
      <alignment/>
    </xf>
    <xf numFmtId="0" fontId="45" fillId="0" borderId="19" xfId="0" applyFont="1" applyFill="1" applyBorder="1" applyAlignment="1">
      <alignment/>
    </xf>
    <xf numFmtId="2" fontId="45" fillId="0" borderId="19" xfId="0" applyNumberFormat="1" applyFont="1" applyFill="1" applyBorder="1" applyAlignment="1">
      <alignment/>
    </xf>
    <xf numFmtId="0" fontId="20" fillId="0" borderId="19" xfId="0" applyFont="1" applyFill="1" applyBorder="1" applyAlignment="1">
      <alignment/>
    </xf>
    <xf numFmtId="0" fontId="50" fillId="0" borderId="19" xfId="0" applyFont="1" applyFill="1" applyBorder="1" applyAlignment="1">
      <alignment/>
    </xf>
    <xf numFmtId="197" fontId="4" fillId="0" borderId="23" xfId="69" applyNumberFormat="1" applyFont="1" applyFill="1" applyBorder="1" applyAlignment="1">
      <alignment horizontal="center" vertical="center"/>
    </xf>
    <xf numFmtId="2" fontId="45" fillId="0" borderId="23" xfId="0" applyNumberFormat="1" applyFont="1" applyFill="1" applyBorder="1" applyAlignment="1">
      <alignment/>
    </xf>
    <xf numFmtId="0" fontId="45" fillId="0" borderId="23" xfId="0" applyFont="1" applyFill="1" applyBorder="1" applyAlignment="1">
      <alignment/>
    </xf>
    <xf numFmtId="0" fontId="27" fillId="0" borderId="0" xfId="104" applyFont="1" applyAlignment="1">
      <alignment horizontal="center"/>
      <protection/>
    </xf>
    <xf numFmtId="0" fontId="54" fillId="0" borderId="0" xfId="104" applyFont="1" applyAlignment="1">
      <alignment horizontal="center"/>
      <protection/>
    </xf>
    <xf numFmtId="0" fontId="25" fillId="0" borderId="0" xfId="104" applyFont="1" applyAlignment="1">
      <alignment horizontal="center" vertical="center"/>
      <protection/>
    </xf>
    <xf numFmtId="0" fontId="46" fillId="0" borderId="0" xfId="104" applyFont="1" applyAlignment="1">
      <alignment horizontal="center"/>
      <protection/>
    </xf>
    <xf numFmtId="0" fontId="54" fillId="0" borderId="0" xfId="104" applyFont="1" applyAlignment="1">
      <alignment horizontal="left"/>
      <protection/>
    </xf>
    <xf numFmtId="0" fontId="9" fillId="0" borderId="0" xfId="104" applyFont="1" applyAlignment="1">
      <alignment horizontal="center"/>
      <protection/>
    </xf>
    <xf numFmtId="0" fontId="10" fillId="0" borderId="3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9" xfId="0" applyFont="1" applyBorder="1" applyAlignment="1">
      <alignment horizontal="center" vertical="center" wrapText="1"/>
    </xf>
    <xf numFmtId="0" fontId="15" fillId="0" borderId="0" xfId="0" applyFont="1" applyBorder="1" applyAlignment="1">
      <alignment horizontal="center"/>
    </xf>
    <xf numFmtId="0" fontId="10" fillId="0" borderId="0" xfId="0" applyFont="1" applyBorder="1" applyAlignment="1">
      <alignment horizontal="center"/>
    </xf>
    <xf numFmtId="0" fontId="10" fillId="0" borderId="38"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5" xfId="0" applyFont="1" applyBorder="1" applyAlignment="1">
      <alignment horizontal="center" vertical="center"/>
    </xf>
    <xf numFmtId="0" fontId="63" fillId="0" borderId="34" xfId="0" applyFont="1" applyBorder="1" applyAlignment="1">
      <alignment horizontal="center" vertical="center" wrapText="1"/>
    </xf>
    <xf numFmtId="0" fontId="63" fillId="0" borderId="27" xfId="0" applyFont="1" applyBorder="1" applyAlignment="1">
      <alignment horizontal="center" vertical="center" wrapText="1"/>
    </xf>
    <xf numFmtId="0" fontId="73" fillId="0" borderId="28" xfId="0" applyFont="1" applyBorder="1" applyAlignment="1">
      <alignment horizontal="center"/>
    </xf>
    <xf numFmtId="0" fontId="73" fillId="0" borderId="35" xfId="0" applyFont="1" applyBorder="1" applyAlignment="1">
      <alignment horizontal="center"/>
    </xf>
    <xf numFmtId="0" fontId="63" fillId="0" borderId="38" xfId="0" applyFont="1" applyBorder="1" applyAlignment="1">
      <alignment horizontal="center" vertical="center" wrapText="1"/>
    </xf>
    <xf numFmtId="0" fontId="63" fillId="0" borderId="28" xfId="0" applyFont="1" applyBorder="1" applyAlignment="1">
      <alignment horizontal="center" vertical="center"/>
    </xf>
    <xf numFmtId="0" fontId="63" fillId="0" borderId="29" xfId="0" applyFont="1" applyBorder="1" applyAlignment="1">
      <alignment horizontal="center" vertical="center"/>
    </xf>
    <xf numFmtId="0" fontId="63" fillId="0" borderId="35" xfId="0" applyFont="1" applyBorder="1" applyAlignment="1">
      <alignment horizontal="center" vertical="center"/>
    </xf>
    <xf numFmtId="0" fontId="95" fillId="0" borderId="0" xfId="0" applyFont="1" applyAlignment="1">
      <alignment horizontal="center"/>
    </xf>
    <xf numFmtId="0" fontId="68" fillId="0" borderId="0" xfId="0" applyFont="1" applyAlignment="1">
      <alignment horizontal="center"/>
    </xf>
    <xf numFmtId="0" fontId="68" fillId="0" borderId="21" xfId="0" applyFont="1" applyBorder="1" applyAlignment="1">
      <alignment horizontal="right" vertical="center" wrapText="1"/>
    </xf>
    <xf numFmtId="0" fontId="10" fillId="0" borderId="22" xfId="0" applyFont="1" applyFill="1" applyBorder="1" applyAlignment="1">
      <alignment horizontal="center" vertical="center" wrapText="1"/>
    </xf>
    <xf numFmtId="0" fontId="10" fillId="0" borderId="34"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29" xfId="0" applyFont="1" applyFill="1" applyBorder="1" applyAlignment="1">
      <alignment horizontal="center" vertical="top" wrapText="1"/>
    </xf>
    <xf numFmtId="0" fontId="10" fillId="0" borderId="35"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5" fillId="0" borderId="0" xfId="0" applyFont="1" applyFill="1" applyBorder="1" applyAlignment="1">
      <alignment horizontal="center"/>
    </xf>
    <xf numFmtId="0" fontId="10" fillId="0" borderId="0" xfId="0" applyFont="1" applyFill="1" applyBorder="1" applyAlignment="1">
      <alignment horizontal="center"/>
    </xf>
    <xf numFmtId="0" fontId="10" fillId="0" borderId="3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6" fillId="0" borderId="43" xfId="0" applyFont="1" applyFill="1" applyBorder="1" applyAlignment="1">
      <alignment horizontal="left" vertical="top" wrapText="1"/>
    </xf>
    <xf numFmtId="0" fontId="15" fillId="0" borderId="0" xfId="0" applyFont="1" applyFill="1" applyAlignment="1">
      <alignment horizontal="center"/>
    </xf>
    <xf numFmtId="0" fontId="10" fillId="0" borderId="0" xfId="0" applyFont="1" applyFill="1" applyAlignment="1">
      <alignment horizontal="center"/>
    </xf>
    <xf numFmtId="0" fontId="10" fillId="0" borderId="28" xfId="0" applyFont="1" applyFill="1" applyBorder="1" applyAlignment="1">
      <alignment horizontal="center"/>
    </xf>
    <xf numFmtId="0" fontId="10" fillId="0" borderId="29" xfId="0" applyFont="1" applyFill="1" applyBorder="1" applyAlignment="1">
      <alignment horizontal="center"/>
    </xf>
    <xf numFmtId="0" fontId="10" fillId="0" borderId="35" xfId="0" applyFont="1" applyFill="1" applyBorder="1" applyAlignment="1">
      <alignment horizontal="center"/>
    </xf>
    <xf numFmtId="0" fontId="63" fillId="0" borderId="34"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xf>
    <xf numFmtId="0" fontId="63" fillId="0" borderId="35" xfId="0" applyFont="1" applyBorder="1" applyAlignment="1">
      <alignment horizontal="center"/>
    </xf>
    <xf numFmtId="0" fontId="63" fillId="0" borderId="29" xfId="0" applyFont="1" applyBorder="1" applyAlignment="1">
      <alignment horizontal="center"/>
    </xf>
    <xf numFmtId="0" fontId="15" fillId="0" borderId="0" xfId="0" applyFont="1" applyAlignment="1">
      <alignment horizontal="center"/>
    </xf>
    <xf numFmtId="0" fontId="63" fillId="0" borderId="38" xfId="0" applyFont="1" applyBorder="1" applyAlignment="1">
      <alignment horizontal="center" vertical="center" wrapText="1"/>
    </xf>
    <xf numFmtId="0" fontId="15" fillId="0" borderId="0" xfId="106" applyFont="1" applyAlignment="1">
      <alignment horizontal="left"/>
      <protection/>
    </xf>
    <xf numFmtId="0" fontId="18" fillId="0" borderId="34" xfId="106" applyFont="1" applyBorder="1" applyAlignment="1">
      <alignment horizontal="center" vertical="center" wrapText="1"/>
      <protection/>
    </xf>
    <xf numFmtId="0" fontId="18" fillId="0" borderId="38" xfId="106" applyFont="1" applyBorder="1" applyAlignment="1">
      <alignment horizontal="center" vertical="center" wrapText="1"/>
      <protection/>
    </xf>
    <xf numFmtId="0" fontId="18" fillId="0" borderId="27" xfId="106" applyFont="1" applyBorder="1" applyAlignment="1">
      <alignment horizontal="center" vertical="center" wrapText="1"/>
      <protection/>
    </xf>
    <xf numFmtId="0" fontId="22" fillId="0" borderId="36" xfId="106" applyFont="1" applyBorder="1" applyAlignment="1">
      <alignment horizontal="center" vertical="center" wrapText="1"/>
      <protection/>
    </xf>
    <xf numFmtId="0" fontId="22" fillId="0" borderId="37" xfId="106" applyFont="1" applyBorder="1" applyAlignment="1">
      <alignment horizontal="center" vertical="center" wrapText="1"/>
      <protection/>
    </xf>
    <xf numFmtId="0" fontId="22" fillId="0" borderId="32" xfId="106" applyFont="1" applyBorder="1" applyAlignment="1">
      <alignment horizontal="center" vertical="center" wrapText="1"/>
      <protection/>
    </xf>
    <xf numFmtId="0" fontId="22" fillId="0" borderId="20" xfId="106" applyFont="1" applyBorder="1" applyAlignment="1">
      <alignment horizontal="center" vertical="center" wrapText="1"/>
      <protection/>
    </xf>
    <xf numFmtId="0" fontId="20" fillId="0" borderId="0" xfId="106" applyFont="1" applyAlignment="1">
      <alignment horizontal="left"/>
      <protection/>
    </xf>
    <xf numFmtId="0" fontId="22" fillId="0" borderId="28" xfId="106" applyFont="1" applyBorder="1" applyAlignment="1">
      <alignment horizontal="center" vertical="center" wrapText="1"/>
      <protection/>
    </xf>
    <xf numFmtId="0" fontId="22" fillId="0" borderId="29" xfId="106" applyFont="1" applyBorder="1" applyAlignment="1">
      <alignment horizontal="center" vertical="center" wrapText="1"/>
      <protection/>
    </xf>
    <xf numFmtId="0" fontId="22" fillId="0" borderId="35" xfId="106" applyFont="1" applyBorder="1" applyAlignment="1">
      <alignment horizontal="center" vertical="center" wrapText="1"/>
      <protection/>
    </xf>
    <xf numFmtId="0" fontId="22" fillId="0" borderId="34" xfId="106" applyFont="1" applyBorder="1" applyAlignment="1">
      <alignment horizontal="center" vertical="center" wrapText="1"/>
      <protection/>
    </xf>
    <xf numFmtId="0" fontId="22" fillId="0" borderId="38" xfId="106" applyFont="1" applyBorder="1" applyAlignment="1">
      <alignment horizontal="center" vertical="center" wrapText="1"/>
      <protection/>
    </xf>
    <xf numFmtId="0" fontId="22" fillId="0" borderId="27" xfId="106" applyFont="1" applyBorder="1" applyAlignment="1">
      <alignment horizontal="center" vertical="center" wrapText="1"/>
      <protection/>
    </xf>
    <xf numFmtId="0" fontId="22" fillId="0" borderId="34" xfId="107" applyFont="1" applyBorder="1" applyAlignment="1">
      <alignment horizontal="center" vertical="center" wrapText="1"/>
      <protection/>
    </xf>
    <xf numFmtId="0" fontId="22" fillId="0" borderId="38" xfId="107" applyFont="1" applyBorder="1" applyAlignment="1">
      <alignment horizontal="center" vertical="center" wrapText="1"/>
      <protection/>
    </xf>
    <xf numFmtId="0" fontId="22" fillId="0" borderId="27" xfId="107" applyFont="1" applyBorder="1" applyAlignment="1">
      <alignment horizontal="center" vertical="center" wrapText="1"/>
      <protection/>
    </xf>
    <xf numFmtId="0" fontId="22" fillId="0" borderId="36" xfId="107" applyFont="1" applyBorder="1" applyAlignment="1">
      <alignment horizontal="center" vertical="center" wrapText="1"/>
      <protection/>
    </xf>
    <xf numFmtId="0" fontId="22" fillId="0" borderId="37" xfId="107" applyFont="1" applyBorder="1" applyAlignment="1">
      <alignment horizontal="center" vertical="center" wrapText="1"/>
      <protection/>
    </xf>
    <xf numFmtId="0" fontId="22" fillId="0" borderId="32" xfId="107" applyFont="1" applyBorder="1" applyAlignment="1">
      <alignment horizontal="center" vertical="center" wrapText="1"/>
      <protection/>
    </xf>
    <xf numFmtId="0" fontId="22" fillId="0" borderId="20" xfId="107" applyFont="1" applyBorder="1" applyAlignment="1">
      <alignment horizontal="center" vertical="center" wrapText="1"/>
      <protection/>
    </xf>
    <xf numFmtId="0" fontId="22" fillId="0" borderId="28" xfId="107" applyFont="1" applyBorder="1" applyAlignment="1">
      <alignment horizontal="center" vertical="center" wrapText="1"/>
      <protection/>
    </xf>
    <xf numFmtId="0" fontId="22" fillId="0" borderId="35" xfId="107" applyFont="1" applyBorder="1" applyAlignment="1">
      <alignment horizontal="center" vertical="center" wrapText="1"/>
      <protection/>
    </xf>
    <xf numFmtId="0" fontId="15" fillId="0" borderId="0" xfId="107" applyFont="1" applyAlignment="1">
      <alignment horizontal="center"/>
      <protection/>
    </xf>
    <xf numFmtId="0" fontId="10" fillId="0" borderId="0" xfId="107" applyFont="1" applyAlignment="1">
      <alignment horizontal="center"/>
      <protection/>
    </xf>
    <xf numFmtId="0" fontId="22" fillId="0" borderId="40" xfId="107" applyFont="1" applyBorder="1" applyAlignment="1">
      <alignment horizontal="center" vertical="center" wrapText="1"/>
      <protection/>
    </xf>
    <xf numFmtId="0" fontId="20" fillId="0" borderId="28" xfId="110" applyFont="1" applyBorder="1" applyAlignment="1">
      <alignment horizontal="center" vertical="center"/>
      <protection/>
    </xf>
    <xf numFmtId="0" fontId="20" fillId="0" borderId="35" xfId="110" applyFont="1" applyBorder="1" applyAlignment="1">
      <alignment horizontal="center" vertical="center"/>
      <protection/>
    </xf>
    <xf numFmtId="0" fontId="15" fillId="0" borderId="0" xfId="98" applyFont="1" applyAlignment="1">
      <alignment horizontal="center"/>
      <protection/>
    </xf>
    <xf numFmtId="0" fontId="15" fillId="0" borderId="0" xfId="110" applyFont="1" applyAlignment="1">
      <alignment horizontal="center"/>
      <protection/>
    </xf>
    <xf numFmtId="0" fontId="20" fillId="0" borderId="28" xfId="110" applyFont="1" applyBorder="1" applyAlignment="1">
      <alignment horizontal="center" vertical="center" wrapText="1"/>
      <protection/>
    </xf>
    <xf numFmtId="0" fontId="20" fillId="0" borderId="35" xfId="110" applyFont="1" applyBorder="1" applyAlignment="1">
      <alignment horizontal="center" vertical="center" wrapText="1"/>
      <protection/>
    </xf>
    <xf numFmtId="0" fontId="20" fillId="0" borderId="34"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0" xfId="110" applyFont="1" applyAlignment="1">
      <alignment horizontal="center"/>
      <protection/>
    </xf>
    <xf numFmtId="0" fontId="24" fillId="0" borderId="34" xfId="109" applyFont="1" applyBorder="1" applyAlignment="1">
      <alignment horizontal="center" vertical="center" wrapText="1"/>
      <protection/>
    </xf>
    <xf numFmtId="0" fontId="24" fillId="0" borderId="38" xfId="109" applyFont="1" applyBorder="1" applyAlignment="1">
      <alignment horizontal="center" vertical="center" wrapText="1"/>
      <protection/>
    </xf>
    <xf numFmtId="0" fontId="24" fillId="0" borderId="27" xfId="109" applyFont="1" applyBorder="1" applyAlignment="1">
      <alignment horizontal="center" vertical="center" wrapText="1"/>
      <protection/>
    </xf>
    <xf numFmtId="0" fontId="24" fillId="0" borderId="28" xfId="109" applyFont="1" applyBorder="1" applyAlignment="1">
      <alignment horizontal="center"/>
      <protection/>
    </xf>
    <xf numFmtId="0" fontId="24" fillId="0" borderId="29" xfId="109" applyFont="1" applyBorder="1" applyAlignment="1">
      <alignment horizontal="center"/>
      <protection/>
    </xf>
    <xf numFmtId="0" fontId="24" fillId="0" borderId="35" xfId="109" applyFont="1" applyBorder="1" applyAlignment="1">
      <alignment horizontal="center"/>
      <protection/>
    </xf>
    <xf numFmtId="0" fontId="18" fillId="0" borderId="0" xfId="109" applyFont="1" applyAlignment="1">
      <alignment horizontal="center"/>
      <protection/>
    </xf>
    <xf numFmtId="0" fontId="10" fillId="0" borderId="21" xfId="109" applyFont="1" applyBorder="1" applyAlignment="1">
      <alignment horizontal="center" vertical="center" wrapText="1"/>
      <protection/>
    </xf>
    <xf numFmtId="0" fontId="24" fillId="0" borderId="28" xfId="109" applyFont="1" applyBorder="1" applyAlignment="1">
      <alignment horizontal="center" vertical="center" wrapText="1"/>
      <protection/>
    </xf>
    <xf numFmtId="0" fontId="24" fillId="0" borderId="29" xfId="109" applyFont="1" applyBorder="1" applyAlignment="1">
      <alignment horizontal="center" vertical="center" wrapText="1"/>
      <protection/>
    </xf>
    <xf numFmtId="0" fontId="24" fillId="0" borderId="35" xfId="109" applyFont="1" applyBorder="1" applyAlignment="1">
      <alignment horizontal="center" vertical="center" wrapText="1"/>
      <protection/>
    </xf>
    <xf numFmtId="0" fontId="24" fillId="0" borderId="34" xfId="109" applyFont="1" applyBorder="1" applyAlignment="1">
      <alignment horizontal="left" vertical="center" wrapText="1"/>
      <protection/>
    </xf>
    <xf numFmtId="0" fontId="24" fillId="0" borderId="38" xfId="109" applyFont="1" applyBorder="1" applyAlignment="1">
      <alignment horizontal="left" vertical="center" wrapText="1"/>
      <protection/>
    </xf>
    <xf numFmtId="0" fontId="24" fillId="0" borderId="27" xfId="109" applyFont="1" applyBorder="1" applyAlignment="1">
      <alignment horizontal="left" vertical="center" wrapText="1"/>
      <protection/>
    </xf>
    <xf numFmtId="0" fontId="24" fillId="0" borderId="32" xfId="109" applyFont="1" applyBorder="1" applyAlignment="1">
      <alignment horizontal="center" vertical="center" wrapText="1"/>
      <protection/>
    </xf>
    <xf numFmtId="0" fontId="24" fillId="0" borderId="21" xfId="109" applyFont="1" applyBorder="1" applyAlignment="1">
      <alignment horizontal="center" vertical="center" wrapText="1"/>
      <protection/>
    </xf>
    <xf numFmtId="0" fontId="27" fillId="0" borderId="0" xfId="99" applyFont="1" applyAlignment="1">
      <alignment horizontal="center"/>
      <protection/>
    </xf>
    <xf numFmtId="0" fontId="10" fillId="0" borderId="21" xfId="108" applyFont="1" applyFill="1" applyBorder="1" applyAlignment="1">
      <alignment horizontal="center" vertical="center" wrapText="1"/>
      <protection/>
    </xf>
    <xf numFmtId="0" fontId="11" fillId="0" borderId="28" xfId="108" applyFont="1" applyFill="1" applyBorder="1" applyAlignment="1">
      <alignment horizontal="center" vertical="center" wrapText="1"/>
      <protection/>
    </xf>
    <xf numFmtId="0" fontId="10" fillId="0" borderId="35" xfId="108" applyFont="1" applyFill="1" applyBorder="1" applyAlignment="1">
      <alignment horizontal="center" vertical="center" wrapText="1"/>
      <protection/>
    </xf>
    <xf numFmtId="0" fontId="10" fillId="0" borderId="28" xfId="108" applyFont="1" applyFill="1" applyBorder="1" applyAlignment="1">
      <alignment horizontal="center" vertical="center" wrapText="1"/>
      <protection/>
    </xf>
    <xf numFmtId="0" fontId="10" fillId="0" borderId="34" xfId="108" applyFont="1" applyFill="1" applyBorder="1" applyAlignment="1">
      <alignment horizontal="center" vertical="center" wrapText="1"/>
      <protection/>
    </xf>
    <xf numFmtId="0" fontId="10" fillId="0" borderId="27" xfId="108" applyFont="1" applyFill="1" applyBorder="1" applyAlignment="1">
      <alignment horizontal="center" vertical="center" wrapText="1"/>
      <protection/>
    </xf>
    <xf numFmtId="0" fontId="10" fillId="0" borderId="29" xfId="108" applyFont="1" applyFill="1" applyBorder="1" applyAlignment="1">
      <alignment horizontal="center" vertical="center" wrapText="1"/>
      <protection/>
    </xf>
    <xf numFmtId="0" fontId="10" fillId="0" borderId="38" xfId="108" applyFont="1" applyFill="1" applyBorder="1" applyAlignment="1">
      <alignment horizontal="center" vertical="center" wrapText="1"/>
      <protection/>
    </xf>
    <xf numFmtId="0" fontId="15" fillId="0" borderId="0" xfId="108" applyFont="1" applyFill="1" applyAlignment="1">
      <alignment horizontal="center" vertical="center"/>
      <protection/>
    </xf>
    <xf numFmtId="0" fontId="10" fillId="0" borderId="0" xfId="108" applyFont="1" applyFill="1" applyBorder="1" applyAlignment="1">
      <alignment horizontal="center" vertical="center" wrapText="1"/>
      <protection/>
    </xf>
    <xf numFmtId="0" fontId="10" fillId="0" borderId="36" xfId="108" applyFont="1" applyFill="1" applyBorder="1" applyAlignment="1">
      <alignment horizontal="center" vertical="center" wrapText="1"/>
      <protection/>
    </xf>
    <xf numFmtId="0" fontId="10" fillId="0" borderId="40" xfId="108" applyFont="1" applyFill="1" applyBorder="1" applyAlignment="1">
      <alignment horizontal="center" vertical="center" wrapText="1"/>
      <protection/>
    </xf>
    <xf numFmtId="0" fontId="10" fillId="0" borderId="32" xfId="108" applyFont="1" applyFill="1" applyBorder="1" applyAlignment="1">
      <alignment horizontal="center" vertical="center" wrapText="1"/>
      <protection/>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8" xfId="0" applyFont="1" applyBorder="1" applyAlignment="1">
      <alignment horizontal="center" vertical="top" wrapText="1"/>
    </xf>
    <xf numFmtId="0" fontId="10" fillId="0" borderId="35" xfId="0" applyFont="1" applyBorder="1" applyAlignment="1">
      <alignment horizontal="center" vertical="top" wrapText="1"/>
    </xf>
    <xf numFmtId="0" fontId="15" fillId="0" borderId="0" xfId="0" applyFont="1" applyAlignment="1">
      <alignment horizontal="center"/>
    </xf>
    <xf numFmtId="0" fontId="10" fillId="0" borderId="0" xfId="0" applyFont="1" applyBorder="1" applyAlignment="1">
      <alignment horizontal="center" vertical="center" wrapText="1"/>
    </xf>
    <xf numFmtId="0" fontId="10" fillId="0" borderId="29" xfId="0" applyFont="1" applyFill="1" applyBorder="1" applyAlignment="1">
      <alignment horizontal="center" vertical="center" wrapText="1"/>
    </xf>
    <xf numFmtId="0" fontId="10" fillId="0" borderId="43" xfId="0" applyFont="1" applyFill="1" applyBorder="1" applyAlignment="1">
      <alignment horizontal="left"/>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8" xfId="0" applyFont="1" applyBorder="1" applyAlignment="1">
      <alignment horizontal="center" vertical="top" wrapText="1"/>
    </xf>
    <xf numFmtId="0" fontId="10" fillId="0" borderId="35" xfId="0" applyFont="1" applyBorder="1" applyAlignment="1">
      <alignment horizontal="center" vertical="top" wrapText="1"/>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top" wrapText="1"/>
    </xf>
    <xf numFmtId="0" fontId="10" fillId="0" borderId="0" xfId="0" applyFont="1" applyAlignment="1">
      <alignment horizontal="center"/>
    </xf>
    <xf numFmtId="0" fontId="51" fillId="0" borderId="22" xfId="97" applyFont="1" applyBorder="1" applyAlignment="1">
      <alignment horizontal="center" vertical="center"/>
      <protection/>
    </xf>
    <xf numFmtId="0" fontId="51" fillId="0" borderId="0" xfId="97" applyFont="1" applyBorder="1" applyAlignment="1">
      <alignment horizontal="center"/>
      <protection/>
    </xf>
    <xf numFmtId="0" fontId="55" fillId="0" borderId="0" xfId="97" applyFont="1" applyBorder="1" applyAlignment="1">
      <alignment horizontal="center"/>
      <protection/>
    </xf>
    <xf numFmtId="0" fontId="51" fillId="0" borderId="22" xfId="97" applyFont="1" applyBorder="1" applyAlignment="1">
      <alignment horizontal="center" vertical="center" wrapText="1"/>
      <protection/>
    </xf>
    <xf numFmtId="0" fontId="136" fillId="0" borderId="28" xfId="0" applyFont="1" applyFill="1" applyBorder="1" applyAlignment="1" quotePrefix="1">
      <alignment horizontal="center" vertical="center" wrapText="1"/>
    </xf>
    <xf numFmtId="0" fontId="136" fillId="0" borderId="35" xfId="0" applyFont="1" applyFill="1" applyBorder="1" applyAlignment="1">
      <alignment horizontal="center" vertical="center" wrapText="1"/>
    </xf>
    <xf numFmtId="0" fontId="136" fillId="0" borderId="28" xfId="0" applyFont="1" applyFill="1" applyBorder="1" applyAlignment="1">
      <alignment horizontal="center" vertical="center" wrapText="1"/>
    </xf>
    <xf numFmtId="0" fontId="136" fillId="0" borderId="28" xfId="0" applyFont="1" applyFill="1" applyBorder="1" applyAlignment="1">
      <alignment horizontal="center" vertical="center"/>
    </xf>
    <xf numFmtId="0" fontId="136" fillId="0" borderId="35" xfId="0" applyFont="1" applyFill="1" applyBorder="1" applyAlignment="1">
      <alignment horizontal="center" vertical="center"/>
    </xf>
    <xf numFmtId="0" fontId="136" fillId="0" borderId="34" xfId="0" applyFont="1" applyFill="1" applyBorder="1" applyAlignment="1">
      <alignment horizontal="center" vertical="center"/>
    </xf>
    <xf numFmtId="0" fontId="136" fillId="0" borderId="38" xfId="0" applyFont="1" applyFill="1" applyBorder="1" applyAlignment="1">
      <alignment horizontal="center" vertical="center"/>
    </xf>
    <xf numFmtId="0" fontId="136" fillId="0" borderId="27" xfId="0" applyFont="1" applyFill="1" applyBorder="1" applyAlignment="1">
      <alignment horizontal="center" vertical="center"/>
    </xf>
    <xf numFmtId="0" fontId="136" fillId="0" borderId="28" xfId="0" applyFont="1" applyFill="1" applyBorder="1" applyAlignment="1">
      <alignment horizontal="center" vertical="top" wrapText="1"/>
    </xf>
    <xf numFmtId="0" fontId="136" fillId="0" borderId="35" xfId="0" applyFont="1" applyFill="1" applyBorder="1" applyAlignment="1">
      <alignment horizontal="center" vertical="top" wrapText="1"/>
    </xf>
    <xf numFmtId="0" fontId="139" fillId="0" borderId="0" xfId="0" applyFont="1" applyFill="1" applyAlignment="1">
      <alignment horizontal="center"/>
    </xf>
    <xf numFmtId="0" fontId="136" fillId="0" borderId="0" xfId="0" applyFont="1" applyFill="1" applyAlignment="1">
      <alignment horizontal="center"/>
    </xf>
    <xf numFmtId="0" fontId="144" fillId="0" borderId="28" xfId="0" applyFont="1" applyFill="1" applyBorder="1" applyAlignment="1">
      <alignment horizontal="center" vertical="center" wrapText="1"/>
    </xf>
    <xf numFmtId="0" fontId="144" fillId="0" borderId="35" xfId="0" applyFont="1" applyFill="1" applyBorder="1" applyAlignment="1">
      <alignment horizontal="center" vertical="center" wrapText="1"/>
    </xf>
    <xf numFmtId="0" fontId="141" fillId="0" borderId="0" xfId="0" applyFont="1" applyFill="1" applyAlignment="1">
      <alignment horizontal="center" vertical="center"/>
    </xf>
    <xf numFmtId="0" fontId="145" fillId="0" borderId="0" xfId="0" applyFont="1" applyFill="1" applyAlignment="1">
      <alignment horizontal="center"/>
    </xf>
    <xf numFmtId="0" fontId="139" fillId="0" borderId="0" xfId="0" applyFont="1" applyFill="1" applyAlignment="1">
      <alignment horizontal="center" vertical="center"/>
    </xf>
    <xf numFmtId="0" fontId="136" fillId="0" borderId="21" xfId="0" applyFont="1" applyFill="1" applyBorder="1" applyAlignment="1">
      <alignment horizontal="center" vertical="center"/>
    </xf>
    <xf numFmtId="0" fontId="97" fillId="0" borderId="0" xfId="0" applyFont="1" applyAlignment="1">
      <alignment horizontal="center"/>
    </xf>
    <xf numFmtId="0" fontId="68" fillId="0" borderId="0" xfId="0" applyFont="1" applyBorder="1" applyAlignment="1">
      <alignment horizontal="center"/>
    </xf>
    <xf numFmtId="0" fontId="68" fillId="0" borderId="28"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28" xfId="0" applyFont="1" applyBorder="1" applyAlignment="1">
      <alignment horizontal="center" vertical="center"/>
    </xf>
    <xf numFmtId="0" fontId="68" fillId="0" borderId="35" xfId="0" applyFont="1" applyBorder="1" applyAlignment="1">
      <alignment horizontal="center" vertical="center"/>
    </xf>
    <xf numFmtId="0" fontId="68" fillId="0" borderId="34" xfId="0" applyFont="1" applyBorder="1" applyAlignment="1" applyProtection="1">
      <alignment horizontal="center" vertical="center" wrapText="1"/>
      <protection locked="0"/>
    </xf>
    <xf numFmtId="0" fontId="68" fillId="0" borderId="38" xfId="0" applyFont="1" applyBorder="1" applyAlignment="1" applyProtection="1">
      <alignment horizontal="center" vertical="center" wrapText="1"/>
      <protection locked="0"/>
    </xf>
    <xf numFmtId="0" fontId="68" fillId="0" borderId="27" xfId="0" applyFont="1" applyBorder="1" applyAlignment="1" applyProtection="1">
      <alignment horizontal="center" vertical="center" wrapText="1"/>
      <protection locked="0"/>
    </xf>
    <xf numFmtId="0" fontId="68" fillId="0" borderId="34"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8" xfId="0" applyFont="1" applyBorder="1" applyAlignment="1">
      <alignment horizontal="center"/>
    </xf>
    <xf numFmtId="0" fontId="68" fillId="0" borderId="29" xfId="0" applyFont="1" applyBorder="1" applyAlignment="1">
      <alignment horizontal="center"/>
    </xf>
    <xf numFmtId="0" fontId="68" fillId="0" borderId="35" xfId="0" applyFont="1" applyBorder="1" applyAlignment="1">
      <alignment horizontal="center"/>
    </xf>
    <xf numFmtId="0" fontId="68" fillId="0" borderId="28" xfId="0" applyFont="1" applyBorder="1" applyAlignment="1">
      <alignment horizontal="center" vertical="top" wrapText="1"/>
    </xf>
    <xf numFmtId="0" fontId="68" fillId="0" borderId="29" xfId="0" applyFont="1" applyBorder="1" applyAlignment="1">
      <alignment horizontal="center" vertical="top" wrapText="1"/>
    </xf>
    <xf numFmtId="0" fontId="68" fillId="0" borderId="35" xfId="0" applyFont="1" applyBorder="1" applyAlignment="1">
      <alignment horizontal="center" vertical="top" wrapText="1"/>
    </xf>
    <xf numFmtId="0" fontId="68" fillId="0" borderId="29" xfId="0" applyFont="1" applyBorder="1" applyAlignment="1">
      <alignment horizontal="center" vertical="center"/>
    </xf>
    <xf numFmtId="0" fontId="68" fillId="0" borderId="2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7" xfId="0" applyBorder="1" applyAlignment="1">
      <alignment horizontal="center" vertical="center" wrapText="1"/>
    </xf>
    <xf numFmtId="0" fontId="18" fillId="0" borderId="0" xfId="0" applyFont="1" applyAlignment="1">
      <alignment horizontal="center"/>
    </xf>
    <xf numFmtId="0" fontId="10" fillId="0" borderId="0" xfId="0" applyFont="1" applyBorder="1" applyAlignment="1">
      <alignment horizontal="center"/>
    </xf>
    <xf numFmtId="0" fontId="10" fillId="0" borderId="29"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7" xfId="0" applyFont="1" applyBorder="1" applyAlignment="1">
      <alignment horizontal="center" vertical="center" wrapText="1"/>
    </xf>
    <xf numFmtId="0" fontId="113" fillId="0" borderId="0" xfId="0" applyFont="1" applyBorder="1" applyAlignment="1">
      <alignment horizontal="left"/>
    </xf>
    <xf numFmtId="0" fontId="146" fillId="0" borderId="0" xfId="0" applyFont="1" applyBorder="1" applyAlignment="1">
      <alignment horizontal="center"/>
    </xf>
    <xf numFmtId="0" fontId="113" fillId="0" borderId="21" xfId="0" applyFont="1" applyBorder="1" applyAlignment="1">
      <alignment horizontal="center"/>
    </xf>
    <xf numFmtId="0" fontId="125" fillId="0" borderId="33" xfId="0" applyFont="1" applyBorder="1" applyAlignment="1">
      <alignment horizontal="center" vertical="center" wrapText="1"/>
    </xf>
    <xf numFmtId="0" fontId="125" fillId="0" borderId="38" xfId="0" applyFont="1" applyBorder="1" applyAlignment="1">
      <alignment horizontal="center" vertical="center" wrapText="1"/>
    </xf>
    <xf numFmtId="0" fontId="125" fillId="0" borderId="31" xfId="0" applyFont="1" applyBorder="1" applyAlignment="1">
      <alignment horizontal="center" vertical="center" wrapText="1"/>
    </xf>
    <xf numFmtId="0" fontId="10" fillId="0" borderId="34" xfId="0" applyFont="1" applyBorder="1" applyAlignment="1">
      <alignment horizontal="center" vertical="top" wrapText="1"/>
    </xf>
    <xf numFmtId="0" fontId="10" fillId="0" borderId="27" xfId="0" applyFont="1" applyBorder="1" applyAlignment="1">
      <alignment horizontal="center" vertical="top" wrapText="1"/>
    </xf>
    <xf numFmtId="0" fontId="10" fillId="0" borderId="3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6" xfId="0" applyFont="1" applyBorder="1" applyAlignment="1">
      <alignment horizontal="center"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27" fillId="0" borderId="0" xfId="105" applyFont="1" applyBorder="1" applyAlignment="1">
      <alignment horizontal="center"/>
      <protection/>
    </xf>
    <xf numFmtId="0" fontId="52" fillId="0" borderId="0" xfId="102" applyFont="1" applyBorder="1" applyAlignment="1">
      <alignment horizontal="left" vertical="center" wrapText="1"/>
      <protection/>
    </xf>
    <xf numFmtId="0" fontId="52" fillId="0" borderId="0" xfId="102" applyFont="1" applyBorder="1" applyAlignment="1">
      <alignment vertical="center" wrapText="1"/>
      <protection/>
    </xf>
    <xf numFmtId="0" fontId="27" fillId="0" borderId="0" xfId="0" applyFont="1"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10" xfId="95"/>
    <cellStyle name="Normal 2" xfId="96"/>
    <cellStyle name="Normal 3" xfId="97"/>
    <cellStyle name="Normal 4" xfId="98"/>
    <cellStyle name="Normal 5" xfId="99"/>
    <cellStyle name="Normal 6" xfId="100"/>
    <cellStyle name="Normal 7" xfId="101"/>
    <cellStyle name="Normal 8" xfId="102"/>
    <cellStyle name="Normal 9" xfId="103"/>
    <cellStyle name="Normal_baysoVNsua1cuoi" xfId="104"/>
    <cellStyle name="Normal_BCTKH1" xfId="105"/>
    <cellStyle name="Normal_Sheet1" xfId="106"/>
    <cellStyle name="Normal_Sheet2" xfId="107"/>
    <cellStyle name="Normal_Sheet5" xfId="108"/>
    <cellStyle name="Normal_Sheet6" xfId="109"/>
    <cellStyle name="Normal_Sheet7" xfId="110"/>
    <cellStyle name="Note" xfId="111"/>
    <cellStyle name="Note 2" xfId="112"/>
    <cellStyle name="Output" xfId="113"/>
    <cellStyle name="Output 2" xfId="114"/>
    <cellStyle name="Percent" xfId="115"/>
    <cellStyle name="Title" xfId="116"/>
    <cellStyle name="Title 2" xfId="117"/>
    <cellStyle name="Total" xfId="118"/>
    <cellStyle name="Total 2" xfId="119"/>
    <cellStyle name="Warning Text" xfId="120"/>
    <cellStyle name="Warning Text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609600</xdr:colOff>
      <xdr:row>2</xdr:row>
      <xdr:rowOff>0</xdr:rowOff>
    </xdr:to>
    <xdr:sp>
      <xdr:nvSpPr>
        <xdr:cNvPr id="1" name="Straight Connector 2"/>
        <xdr:cNvSpPr>
          <a:spLocks/>
        </xdr:cNvSpPr>
      </xdr:nvSpPr>
      <xdr:spPr>
        <a:xfrm>
          <a:off x="638175" y="476250"/>
          <a:ext cx="581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2</xdr:row>
      <xdr:rowOff>0</xdr:rowOff>
    </xdr:from>
    <xdr:to>
      <xdr:col>9</xdr:col>
      <xdr:colOff>361950</xdr:colOff>
      <xdr:row>2</xdr:row>
      <xdr:rowOff>9525</xdr:rowOff>
    </xdr:to>
    <xdr:sp>
      <xdr:nvSpPr>
        <xdr:cNvPr id="2" name="Straight Connector 4"/>
        <xdr:cNvSpPr>
          <a:spLocks/>
        </xdr:cNvSpPr>
      </xdr:nvSpPr>
      <xdr:spPr>
        <a:xfrm>
          <a:off x="3657600" y="476250"/>
          <a:ext cx="22669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180975</xdr:rowOff>
    </xdr:from>
    <xdr:to>
      <xdr:col>1</xdr:col>
      <xdr:colOff>400050</xdr:colOff>
      <xdr:row>0</xdr:row>
      <xdr:rowOff>180975</xdr:rowOff>
    </xdr:to>
    <xdr:sp>
      <xdr:nvSpPr>
        <xdr:cNvPr id="1" name="Straight Connector 1"/>
        <xdr:cNvSpPr>
          <a:spLocks/>
        </xdr:cNvSpPr>
      </xdr:nvSpPr>
      <xdr:spPr>
        <a:xfrm>
          <a:off x="76200" y="180975"/>
          <a:ext cx="581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609600</xdr:colOff>
      <xdr:row>2</xdr:row>
      <xdr:rowOff>0</xdr:rowOff>
    </xdr:to>
    <xdr:sp>
      <xdr:nvSpPr>
        <xdr:cNvPr id="1" name="Straight Connector 1"/>
        <xdr:cNvSpPr>
          <a:spLocks/>
        </xdr:cNvSpPr>
      </xdr:nvSpPr>
      <xdr:spPr>
        <a:xfrm>
          <a:off x="247650" y="457200"/>
          <a:ext cx="581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Thong%20tin%202015%20gui%20Bo%20Y%20te\CHi%20tieu%20gui%20BYT%2012%20thang%202015%20%20(ch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3)"/>
      <sheetName val="bIEU (4)"/>
    </sheetNames>
    <sheetDataSet>
      <sheetData sheetId="1">
        <row r="8">
          <cell r="F8">
            <v>1280782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8"/>
  <sheetViews>
    <sheetView zoomScalePageLayoutView="0" workbookViewId="0" topLeftCell="A1">
      <selection activeCell="C3" sqref="C3:L3"/>
    </sheetView>
  </sheetViews>
  <sheetFormatPr defaultColWidth="9.140625" defaultRowHeight="12.75"/>
  <cols>
    <col min="2" max="2" width="18.8515625" style="0" customWidth="1"/>
    <col min="3" max="3" width="7.57421875" style="0" customWidth="1"/>
    <col min="4" max="4" width="3.57421875" style="0" customWidth="1"/>
    <col min="5" max="5" width="8.28125" style="0" customWidth="1"/>
    <col min="6" max="6" width="8.57421875" style="0" customWidth="1"/>
    <col min="12" max="12" width="13.57421875" style="0" customWidth="1"/>
  </cols>
  <sheetData>
    <row r="1" spans="1:14" s="181" customFormat="1" ht="18.75">
      <c r="A1" s="629" t="s">
        <v>337</v>
      </c>
      <c r="B1" s="629"/>
      <c r="C1" s="626" t="s">
        <v>231</v>
      </c>
      <c r="D1" s="626"/>
      <c r="E1" s="626"/>
      <c r="F1" s="626"/>
      <c r="G1" s="626"/>
      <c r="H1" s="626"/>
      <c r="I1" s="626"/>
      <c r="J1" s="626"/>
      <c r="K1" s="626"/>
      <c r="L1" s="626"/>
      <c r="M1" s="183"/>
      <c r="N1" s="183"/>
    </row>
    <row r="2" spans="1:14" s="181" customFormat="1" ht="18.75">
      <c r="A2" s="626" t="s">
        <v>232</v>
      </c>
      <c r="B2" s="626"/>
      <c r="C2" s="626" t="s">
        <v>355</v>
      </c>
      <c r="D2" s="626"/>
      <c r="E2" s="626"/>
      <c r="F2" s="626"/>
      <c r="G2" s="626"/>
      <c r="H2" s="626"/>
      <c r="I2" s="626"/>
      <c r="J2" s="626"/>
      <c r="K2" s="626"/>
      <c r="L2" s="626"/>
      <c r="M2" s="183"/>
      <c r="N2" s="183"/>
    </row>
    <row r="3" spans="1:14" s="181" customFormat="1" ht="25.5" customHeight="1">
      <c r="A3" s="629"/>
      <c r="B3" s="629"/>
      <c r="C3" s="627" t="s">
        <v>1262</v>
      </c>
      <c r="D3" s="627"/>
      <c r="E3" s="627"/>
      <c r="F3" s="627"/>
      <c r="G3" s="627"/>
      <c r="H3" s="627"/>
      <c r="I3" s="627"/>
      <c r="J3" s="627"/>
      <c r="K3" s="627"/>
      <c r="L3" s="627"/>
      <c r="M3" s="179"/>
      <c r="N3" s="179"/>
    </row>
    <row r="4" spans="2:14" ht="15.75">
      <c r="B4" s="32"/>
      <c r="C4" s="28"/>
      <c r="D4" s="28"/>
      <c r="E4" s="28"/>
      <c r="F4" s="28"/>
      <c r="G4" s="28"/>
      <c r="H4" s="28"/>
      <c r="I4" s="28"/>
      <c r="J4" s="28"/>
      <c r="K4" s="28"/>
      <c r="L4" s="28"/>
      <c r="M4" s="28"/>
      <c r="N4" s="28"/>
    </row>
    <row r="5" spans="1:14" ht="15.75">
      <c r="A5" s="31"/>
      <c r="B5" s="31"/>
      <c r="C5" s="28"/>
      <c r="D5" s="28"/>
      <c r="E5" s="28"/>
      <c r="F5" s="28"/>
      <c r="G5" s="28"/>
      <c r="H5" s="28"/>
      <c r="I5" s="28"/>
      <c r="J5" s="28"/>
      <c r="K5" s="28"/>
      <c r="L5" s="28"/>
      <c r="M5" s="28"/>
      <c r="N5" s="28"/>
    </row>
    <row r="6" spans="1:14" ht="15.75">
      <c r="A6" s="31"/>
      <c r="B6" s="31"/>
      <c r="C6" s="28"/>
      <c r="D6" s="28"/>
      <c r="E6" s="28"/>
      <c r="F6" s="28"/>
      <c r="G6" s="28"/>
      <c r="H6" s="28"/>
      <c r="I6" s="28"/>
      <c r="J6" s="28"/>
      <c r="K6" s="28"/>
      <c r="L6" s="28"/>
      <c r="M6" s="28"/>
      <c r="N6" s="28"/>
    </row>
    <row r="7" spans="1:14" ht="15.75">
      <c r="A7" s="32"/>
      <c r="B7" s="32"/>
      <c r="C7" s="32"/>
      <c r="D7" s="32"/>
      <c r="E7" s="32"/>
      <c r="F7" s="32"/>
      <c r="G7" s="32"/>
      <c r="H7" s="32"/>
      <c r="I7" s="32"/>
      <c r="J7" s="32"/>
      <c r="K7" s="32"/>
      <c r="L7" s="32"/>
      <c r="M7" s="28"/>
      <c r="N7" s="28"/>
    </row>
    <row r="8" spans="1:14" ht="12.75">
      <c r="A8" s="28"/>
      <c r="B8" s="28"/>
      <c r="C8" s="28"/>
      <c r="D8" s="28"/>
      <c r="E8" s="28"/>
      <c r="F8" s="28"/>
      <c r="G8" s="28"/>
      <c r="H8" s="28"/>
      <c r="I8" s="28"/>
      <c r="J8" s="28"/>
      <c r="K8" s="28"/>
      <c r="L8" s="28"/>
      <c r="M8" s="28"/>
      <c r="N8" s="28"/>
    </row>
    <row r="9" spans="1:14" ht="12.75">
      <c r="A9" s="28"/>
      <c r="B9" s="28"/>
      <c r="C9" s="28"/>
      <c r="D9" s="28"/>
      <c r="E9" s="28"/>
      <c r="F9" s="28"/>
      <c r="G9" s="29"/>
      <c r="H9" s="28"/>
      <c r="I9" s="28"/>
      <c r="J9" s="28"/>
      <c r="K9" s="28"/>
      <c r="L9" s="28"/>
      <c r="M9" s="28"/>
      <c r="N9" s="28"/>
    </row>
    <row r="10" spans="1:14" ht="12.75">
      <c r="A10" s="28"/>
      <c r="B10" s="28"/>
      <c r="C10" s="28"/>
      <c r="D10" s="28"/>
      <c r="E10" s="28"/>
      <c r="F10" s="28"/>
      <c r="G10" s="28"/>
      <c r="H10" s="28"/>
      <c r="I10" s="28"/>
      <c r="J10" s="28"/>
      <c r="K10" s="28"/>
      <c r="L10" s="28"/>
      <c r="M10" s="28"/>
      <c r="N10" s="28"/>
    </row>
    <row r="11" spans="1:14" ht="12.75">
      <c r="A11" s="28"/>
      <c r="B11" s="28"/>
      <c r="C11" s="28"/>
      <c r="D11" s="28"/>
      <c r="E11" s="28"/>
      <c r="F11" s="28"/>
      <c r="G11" s="28"/>
      <c r="H11" s="28"/>
      <c r="I11" s="28"/>
      <c r="J11" s="28"/>
      <c r="K11" s="28"/>
      <c r="L11" s="28"/>
      <c r="M11" s="28"/>
      <c r="N11" s="28"/>
    </row>
    <row r="12" spans="1:14" ht="12.75">
      <c r="A12" s="28"/>
      <c r="B12" s="28"/>
      <c r="C12" s="28"/>
      <c r="D12" s="28"/>
      <c r="E12" s="28"/>
      <c r="F12" s="28"/>
      <c r="G12" s="28"/>
      <c r="H12" s="28"/>
      <c r="I12" s="28"/>
      <c r="J12" s="28"/>
      <c r="K12" s="28"/>
      <c r="L12" s="28"/>
      <c r="M12" s="28"/>
      <c r="N12" s="28"/>
    </row>
    <row r="13" spans="1:14" ht="12.75">
      <c r="A13" s="28"/>
      <c r="B13" s="28"/>
      <c r="C13" s="28"/>
      <c r="D13" s="28"/>
      <c r="E13" s="28"/>
      <c r="F13" s="28"/>
      <c r="G13" s="28"/>
      <c r="H13" s="28"/>
      <c r="I13" s="28"/>
      <c r="J13" s="28"/>
      <c r="K13" s="28"/>
      <c r="L13" s="28"/>
      <c r="M13" s="28"/>
      <c r="N13" s="28"/>
    </row>
    <row r="14" spans="1:19" ht="44.25">
      <c r="A14" s="628" t="s">
        <v>233</v>
      </c>
      <c r="B14" s="628"/>
      <c r="C14" s="628"/>
      <c r="D14" s="628"/>
      <c r="E14" s="628"/>
      <c r="F14" s="628"/>
      <c r="G14" s="628"/>
      <c r="H14" s="628"/>
      <c r="I14" s="628"/>
      <c r="J14" s="628"/>
      <c r="K14" s="628"/>
      <c r="L14" s="628"/>
      <c r="M14" s="34"/>
      <c r="N14" s="34"/>
      <c r="O14" s="35"/>
      <c r="P14" s="35"/>
      <c r="Q14" s="35"/>
      <c r="R14" s="33"/>
      <c r="S14" s="33"/>
    </row>
    <row r="15" spans="1:14" ht="18.75">
      <c r="A15" s="626" t="s">
        <v>1182</v>
      </c>
      <c r="B15" s="626"/>
      <c r="C15" s="626"/>
      <c r="D15" s="626"/>
      <c r="E15" s="626"/>
      <c r="F15" s="626"/>
      <c r="G15" s="626"/>
      <c r="H15" s="626"/>
      <c r="I15" s="626"/>
      <c r="J15" s="626"/>
      <c r="K15" s="626"/>
      <c r="L15" s="626"/>
      <c r="M15" s="32"/>
      <c r="N15" s="32"/>
    </row>
    <row r="16" spans="1:14" ht="18.75">
      <c r="A16" s="627" t="s">
        <v>331</v>
      </c>
      <c r="B16" s="627"/>
      <c r="C16" s="627"/>
      <c r="D16" s="627"/>
      <c r="E16" s="627"/>
      <c r="F16" s="627"/>
      <c r="G16" s="627"/>
      <c r="H16" s="627"/>
      <c r="I16" s="627"/>
      <c r="J16" s="627"/>
      <c r="K16" s="627"/>
      <c r="L16" s="627"/>
      <c r="M16" s="36"/>
      <c r="N16" s="36"/>
    </row>
    <row r="17" spans="1:14" ht="18.75">
      <c r="A17" s="627" t="s">
        <v>42</v>
      </c>
      <c r="B17" s="627"/>
      <c r="C17" s="627"/>
      <c r="D17" s="627"/>
      <c r="E17" s="627"/>
      <c r="F17" s="627"/>
      <c r="G17" s="627"/>
      <c r="H17" s="627"/>
      <c r="I17" s="627"/>
      <c r="J17" s="627"/>
      <c r="K17" s="627"/>
      <c r="L17" s="627"/>
      <c r="M17" s="36"/>
      <c r="N17" s="36"/>
    </row>
    <row r="18" spans="1:14" ht="18.75">
      <c r="A18" s="178"/>
      <c r="B18" s="178"/>
      <c r="C18" s="178"/>
      <c r="D18" s="178"/>
      <c r="E18" s="178"/>
      <c r="F18" s="178"/>
      <c r="G18" s="178"/>
      <c r="H18" s="178"/>
      <c r="I18" s="179"/>
      <c r="J18" s="179"/>
      <c r="K18" s="179"/>
      <c r="L18" s="179"/>
      <c r="M18" s="30"/>
      <c r="N18" s="30"/>
    </row>
    <row r="19" spans="1:14" ht="18.75">
      <c r="A19" s="178"/>
      <c r="B19" s="178"/>
      <c r="C19" s="178"/>
      <c r="D19" s="178"/>
      <c r="E19" s="178"/>
      <c r="F19" s="178"/>
      <c r="G19" s="178"/>
      <c r="H19" s="178"/>
      <c r="I19" s="179"/>
      <c r="J19" s="179"/>
      <c r="K19" s="179"/>
      <c r="L19" s="179"/>
      <c r="M19" s="30"/>
      <c r="N19" s="30"/>
    </row>
    <row r="20" spans="1:14" ht="18.75">
      <c r="A20" s="178"/>
      <c r="B20" s="178"/>
      <c r="C20" s="178"/>
      <c r="D20" s="178"/>
      <c r="E20" s="178"/>
      <c r="F20" s="178"/>
      <c r="G20" s="178"/>
      <c r="H20" s="178"/>
      <c r="I20" s="179"/>
      <c r="J20" s="179"/>
      <c r="K20" s="179"/>
      <c r="L20" s="179"/>
      <c r="M20" s="30"/>
      <c r="N20" s="30"/>
    </row>
    <row r="21" spans="1:14" ht="18.75">
      <c r="A21" s="178"/>
      <c r="B21" s="178"/>
      <c r="C21" s="178"/>
      <c r="D21" s="178"/>
      <c r="E21" s="178"/>
      <c r="F21" s="178"/>
      <c r="G21" s="178"/>
      <c r="H21" s="178"/>
      <c r="I21" s="179"/>
      <c r="J21" s="179"/>
      <c r="K21" s="179"/>
      <c r="L21" s="179"/>
      <c r="M21" s="30"/>
      <c r="N21" s="30"/>
    </row>
    <row r="22" spans="1:14" ht="18.75">
      <c r="A22" s="178"/>
      <c r="B22" s="178"/>
      <c r="C22" s="180"/>
      <c r="D22" s="180"/>
      <c r="E22" s="180"/>
      <c r="F22" s="180"/>
      <c r="G22" s="181"/>
      <c r="H22" s="181"/>
      <c r="I22" s="181"/>
      <c r="J22" s="181"/>
      <c r="K22" s="181"/>
      <c r="L22" s="182"/>
      <c r="M22" s="28"/>
      <c r="N22" s="28"/>
    </row>
    <row r="23" spans="1:14" ht="18.75">
      <c r="A23" s="630" t="s">
        <v>349</v>
      </c>
      <c r="B23" s="630"/>
      <c r="C23" s="630"/>
      <c r="D23" s="630"/>
      <c r="E23" s="630"/>
      <c r="F23" s="630"/>
      <c r="G23" s="630"/>
      <c r="H23" s="630"/>
      <c r="I23" s="630"/>
      <c r="J23" s="630"/>
      <c r="K23" s="630"/>
      <c r="L23" s="630"/>
      <c r="N23" s="37"/>
    </row>
    <row r="24" spans="1:14" ht="18.75">
      <c r="A24" s="630" t="s">
        <v>350</v>
      </c>
      <c r="B24" s="630"/>
      <c r="C24" s="630"/>
      <c r="D24" s="630"/>
      <c r="E24" s="630"/>
      <c r="F24" s="630"/>
      <c r="G24" s="630"/>
      <c r="H24" s="630"/>
      <c r="I24" s="630"/>
      <c r="J24" s="630"/>
      <c r="K24" s="630"/>
      <c r="L24" s="630"/>
      <c r="N24" s="37"/>
    </row>
    <row r="25" spans="1:14" ht="18.75">
      <c r="A25" s="630" t="s">
        <v>348</v>
      </c>
      <c r="B25" s="630"/>
      <c r="C25" s="630"/>
      <c r="D25" s="630"/>
      <c r="E25" s="630"/>
      <c r="F25" s="630"/>
      <c r="G25" s="630"/>
      <c r="H25" s="630"/>
      <c r="I25" s="630"/>
      <c r="J25" s="630"/>
      <c r="K25" s="630"/>
      <c r="L25" s="630"/>
      <c r="N25" s="37"/>
    </row>
    <row r="26" spans="1:14" ht="15.75">
      <c r="A26" s="28"/>
      <c r="B26" s="28"/>
      <c r="C26" s="28"/>
      <c r="D26" s="28"/>
      <c r="N26" s="27"/>
    </row>
    <row r="27" spans="1:14" ht="18">
      <c r="A27" s="6"/>
      <c r="B27" s="6"/>
      <c r="C27" s="6"/>
      <c r="D27" s="6"/>
      <c r="E27" s="38"/>
      <c r="F27" s="38"/>
      <c r="G27" s="38"/>
      <c r="H27" s="38"/>
      <c r="I27" s="38"/>
      <c r="J27" s="38"/>
      <c r="K27" s="38"/>
      <c r="L27" s="38"/>
      <c r="M27" s="38"/>
      <c r="N27" s="38"/>
    </row>
    <row r="28" spans="1:14" ht="14.25">
      <c r="A28" s="6"/>
      <c r="B28" s="6"/>
      <c r="C28" s="6"/>
      <c r="D28" s="631"/>
      <c r="E28" s="631"/>
      <c r="F28" s="631"/>
      <c r="G28" s="631"/>
      <c r="H28" s="631"/>
      <c r="I28" s="6"/>
      <c r="J28" s="6"/>
      <c r="K28" s="6"/>
      <c r="L28" s="6"/>
      <c r="M28" s="6"/>
      <c r="N28" s="6"/>
    </row>
  </sheetData>
  <sheetProtection/>
  <mergeCells count="14">
    <mergeCell ref="D28:H28"/>
    <mergeCell ref="A16:L16"/>
    <mergeCell ref="A17:L17"/>
    <mergeCell ref="A24:L24"/>
    <mergeCell ref="A2:B2"/>
    <mergeCell ref="A15:L15"/>
    <mergeCell ref="A23:L23"/>
    <mergeCell ref="A3:B3"/>
    <mergeCell ref="C1:L1"/>
    <mergeCell ref="C2:L2"/>
    <mergeCell ref="C3:L3"/>
    <mergeCell ref="A14:L14"/>
    <mergeCell ref="A1:B1"/>
    <mergeCell ref="A25:L25"/>
  </mergeCells>
  <printOptions/>
  <pageMargins left="1.2" right="0.45"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P31"/>
  <sheetViews>
    <sheetView zoomScalePageLayoutView="0" workbookViewId="0" topLeftCell="A1">
      <selection activeCell="G19" sqref="G19"/>
    </sheetView>
  </sheetViews>
  <sheetFormatPr defaultColWidth="9.140625" defaultRowHeight="12.75"/>
  <cols>
    <col min="1" max="1" width="4.57421875" style="0" customWidth="1"/>
    <col min="2" max="2" width="19.28125" style="0" customWidth="1"/>
    <col min="3" max="3" width="10.140625" style="0" customWidth="1"/>
    <col min="4" max="4" width="9.8515625" style="0" customWidth="1"/>
    <col min="5" max="5" width="8.57421875" style="0" customWidth="1"/>
    <col min="6" max="6" width="8.8515625" style="0" customWidth="1"/>
    <col min="7" max="7" width="10.00390625" style="0" customWidth="1"/>
    <col min="8" max="8" width="6.57421875" style="0" customWidth="1"/>
    <col min="9" max="9" width="9.140625" style="0" customWidth="1"/>
    <col min="10" max="10" width="9.421875" style="0" customWidth="1"/>
    <col min="11" max="11" width="8.8515625" style="0" customWidth="1"/>
    <col min="12" max="13" width="7.8515625" style="0" customWidth="1"/>
    <col min="14" max="14" width="7.421875" style="0" customWidth="1"/>
    <col min="15" max="15" width="6.57421875" style="0" customWidth="1"/>
    <col min="16" max="16" width="6.7109375" style="0" customWidth="1"/>
  </cols>
  <sheetData>
    <row r="1" spans="11:16" ht="12.75">
      <c r="K1" s="132"/>
      <c r="L1" s="132"/>
      <c r="M1" s="132"/>
      <c r="N1" s="132"/>
      <c r="O1" s="132"/>
      <c r="P1" s="132"/>
    </row>
    <row r="2" spans="1:16" ht="15">
      <c r="A2" s="136" t="s">
        <v>323</v>
      </c>
      <c r="B2" s="136"/>
      <c r="K2" s="128"/>
      <c r="L2" s="128"/>
      <c r="M2" s="128"/>
      <c r="N2" s="128"/>
      <c r="O2" s="128"/>
      <c r="P2" s="128"/>
    </row>
    <row r="3" spans="1:16" ht="14.25">
      <c r="A3" s="725" t="s">
        <v>39</v>
      </c>
      <c r="B3" s="725"/>
      <c r="C3" s="725"/>
      <c r="D3" s="725"/>
      <c r="E3" s="725"/>
      <c r="F3" s="725"/>
      <c r="G3" s="725"/>
      <c r="H3" s="725"/>
      <c r="I3" s="725"/>
      <c r="J3" s="725"/>
      <c r="K3" s="725"/>
      <c r="L3" s="725"/>
      <c r="M3" s="725"/>
      <c r="N3" s="725"/>
      <c r="O3" s="725"/>
      <c r="P3" s="725"/>
    </row>
    <row r="4" spans="1:16" ht="15">
      <c r="A4" s="726" t="s">
        <v>1184</v>
      </c>
      <c r="B4" s="726"/>
      <c r="C4" s="726"/>
      <c r="D4" s="726"/>
      <c r="E4" s="726"/>
      <c r="F4" s="726"/>
      <c r="G4" s="726"/>
      <c r="H4" s="726"/>
      <c r="I4" s="726"/>
      <c r="J4" s="726"/>
      <c r="K4" s="726"/>
      <c r="L4" s="726"/>
      <c r="M4" s="726"/>
      <c r="N4" s="726"/>
      <c r="O4" s="726"/>
      <c r="P4" s="726"/>
    </row>
    <row r="5" spans="1:16" ht="15" customHeight="1">
      <c r="A5" s="719" t="s">
        <v>73</v>
      </c>
      <c r="B5" s="719" t="s">
        <v>114</v>
      </c>
      <c r="C5" s="719" t="s">
        <v>278</v>
      </c>
      <c r="D5" s="719" t="s">
        <v>279</v>
      </c>
      <c r="E5" s="727" t="s">
        <v>32</v>
      </c>
      <c r="F5" s="728"/>
      <c r="G5" s="728"/>
      <c r="H5" s="728"/>
      <c r="I5" s="728"/>
      <c r="J5" s="728"/>
      <c r="K5" s="729"/>
      <c r="L5" s="730" t="s">
        <v>82</v>
      </c>
      <c r="M5" s="722" t="s">
        <v>280</v>
      </c>
      <c r="N5" s="723"/>
      <c r="O5" s="723"/>
      <c r="P5" s="724"/>
    </row>
    <row r="6" spans="1:16" ht="12.75">
      <c r="A6" s="720"/>
      <c r="B6" s="720"/>
      <c r="C6" s="720"/>
      <c r="D6" s="720"/>
      <c r="E6" s="720" t="s">
        <v>82</v>
      </c>
      <c r="F6" s="720" t="s">
        <v>33</v>
      </c>
      <c r="G6" s="733" t="s">
        <v>34</v>
      </c>
      <c r="H6" s="734"/>
      <c r="I6" s="734"/>
      <c r="J6" s="734"/>
      <c r="K6" s="137"/>
      <c r="L6" s="731"/>
      <c r="M6" s="722" t="s">
        <v>98</v>
      </c>
      <c r="N6" s="723"/>
      <c r="O6" s="723"/>
      <c r="P6" s="724"/>
    </row>
    <row r="7" spans="1:16" ht="24" customHeight="1">
      <c r="A7" s="720"/>
      <c r="B7" s="720"/>
      <c r="C7" s="720"/>
      <c r="D7" s="720"/>
      <c r="E7" s="720"/>
      <c r="F7" s="720"/>
      <c r="G7" s="719" t="s">
        <v>35</v>
      </c>
      <c r="H7" s="719" t="s">
        <v>36</v>
      </c>
      <c r="I7" s="719" t="s">
        <v>37</v>
      </c>
      <c r="J7" s="719" t="s">
        <v>38</v>
      </c>
      <c r="K7" s="720" t="s">
        <v>324</v>
      </c>
      <c r="L7" s="731"/>
      <c r="M7" s="722" t="s">
        <v>272</v>
      </c>
      <c r="N7" s="723"/>
      <c r="O7" s="724"/>
      <c r="P7" s="719" t="s">
        <v>282</v>
      </c>
    </row>
    <row r="8" spans="1:16" ht="12.75">
      <c r="A8" s="720"/>
      <c r="B8" s="720"/>
      <c r="C8" s="720"/>
      <c r="D8" s="720"/>
      <c r="E8" s="720"/>
      <c r="F8" s="720"/>
      <c r="G8" s="720"/>
      <c r="H8" s="720"/>
      <c r="I8" s="720"/>
      <c r="J8" s="720"/>
      <c r="K8" s="720"/>
      <c r="L8" s="731"/>
      <c r="M8" s="719" t="s">
        <v>273</v>
      </c>
      <c r="N8" s="719" t="s">
        <v>274</v>
      </c>
      <c r="O8" s="719" t="s">
        <v>275</v>
      </c>
      <c r="P8" s="720"/>
    </row>
    <row r="9" spans="1:16" ht="21.75" customHeight="1">
      <c r="A9" s="721"/>
      <c r="B9" s="721"/>
      <c r="C9" s="721"/>
      <c r="D9" s="721"/>
      <c r="E9" s="721"/>
      <c r="F9" s="721"/>
      <c r="G9" s="721"/>
      <c r="H9" s="721"/>
      <c r="I9" s="721"/>
      <c r="J9" s="721"/>
      <c r="K9" s="721"/>
      <c r="L9" s="732"/>
      <c r="M9" s="721"/>
      <c r="N9" s="721"/>
      <c r="O9" s="721"/>
      <c r="P9" s="721"/>
    </row>
    <row r="10" spans="1:16" ht="12.75">
      <c r="A10" s="138">
        <v>1</v>
      </c>
      <c r="B10" s="138">
        <v>2</v>
      </c>
      <c r="C10" s="138">
        <v>3</v>
      </c>
      <c r="D10" s="138">
        <v>4</v>
      </c>
      <c r="E10" s="138">
        <v>5</v>
      </c>
      <c r="F10" s="138">
        <v>6</v>
      </c>
      <c r="G10" s="138">
        <v>7</v>
      </c>
      <c r="H10" s="138">
        <v>8</v>
      </c>
      <c r="I10" s="138">
        <v>9</v>
      </c>
      <c r="J10" s="138">
        <v>10</v>
      </c>
      <c r="K10" s="138">
        <v>11</v>
      </c>
      <c r="L10" s="138">
        <v>12</v>
      </c>
      <c r="M10" s="138">
        <v>13</v>
      </c>
      <c r="N10" s="138">
        <v>14</v>
      </c>
      <c r="O10" s="138">
        <v>15</v>
      </c>
      <c r="P10" s="138">
        <v>16</v>
      </c>
    </row>
    <row r="11" spans="1:16" ht="19.5" customHeight="1">
      <c r="A11" s="415"/>
      <c r="B11" s="415" t="s">
        <v>277</v>
      </c>
      <c r="C11" s="416">
        <v>133695</v>
      </c>
      <c r="D11" s="416">
        <v>49005</v>
      </c>
      <c r="E11" s="416">
        <v>54750</v>
      </c>
      <c r="F11" s="416">
        <v>41829</v>
      </c>
      <c r="G11" s="416">
        <v>16456</v>
      </c>
      <c r="H11" s="416">
        <v>283</v>
      </c>
      <c r="I11" s="416">
        <v>12895</v>
      </c>
      <c r="J11" s="416">
        <v>22085</v>
      </c>
      <c r="K11" s="416">
        <v>3031</v>
      </c>
      <c r="L11" s="416">
        <v>2487</v>
      </c>
      <c r="M11" s="416">
        <v>1969</v>
      </c>
      <c r="N11" s="416">
        <v>355</v>
      </c>
      <c r="O11" s="416">
        <v>136</v>
      </c>
      <c r="P11" s="416">
        <v>40</v>
      </c>
    </row>
    <row r="12" spans="1:16" s="184" customFormat="1" ht="14.25">
      <c r="A12" s="417" t="s">
        <v>71</v>
      </c>
      <c r="B12" s="418" t="s">
        <v>236</v>
      </c>
      <c r="C12" s="419"/>
      <c r="D12" s="420"/>
      <c r="E12" s="420"/>
      <c r="F12" s="420"/>
      <c r="G12" s="420"/>
      <c r="H12" s="420"/>
      <c r="I12" s="420"/>
      <c r="J12" s="420"/>
      <c r="K12" s="420"/>
      <c r="L12" s="420"/>
      <c r="M12" s="420"/>
      <c r="N12" s="420"/>
      <c r="O12" s="420"/>
      <c r="P12" s="420"/>
    </row>
    <row r="13" spans="1:16" s="184" customFormat="1" ht="14.25">
      <c r="A13" s="417" t="s">
        <v>74</v>
      </c>
      <c r="B13" s="418" t="s">
        <v>320</v>
      </c>
      <c r="C13" s="419">
        <v>14870</v>
      </c>
      <c r="D13" s="420">
        <v>5683</v>
      </c>
      <c r="E13" s="420">
        <v>6435</v>
      </c>
      <c r="F13" s="420">
        <v>4625</v>
      </c>
      <c r="G13" s="420">
        <v>1758</v>
      </c>
      <c r="H13" s="420">
        <v>131</v>
      </c>
      <c r="I13" s="420">
        <v>1784</v>
      </c>
      <c r="J13" s="420">
        <v>2762</v>
      </c>
      <c r="K13" s="420">
        <v>0</v>
      </c>
      <c r="L13" s="420">
        <v>1706</v>
      </c>
      <c r="M13" s="420">
        <v>1259</v>
      </c>
      <c r="N13" s="420">
        <v>287</v>
      </c>
      <c r="O13" s="420">
        <v>133</v>
      </c>
      <c r="P13" s="420">
        <v>27</v>
      </c>
    </row>
    <row r="14" spans="1:16" ht="15">
      <c r="A14" s="421">
        <v>1</v>
      </c>
      <c r="B14" s="422" t="s">
        <v>313</v>
      </c>
      <c r="C14" s="423">
        <v>3200</v>
      </c>
      <c r="D14" s="424">
        <v>1310</v>
      </c>
      <c r="E14" s="424">
        <v>193</v>
      </c>
      <c r="F14" s="424">
        <v>167</v>
      </c>
      <c r="G14" s="424">
        <v>74</v>
      </c>
      <c r="H14" s="424">
        <v>119</v>
      </c>
      <c r="I14" s="424">
        <v>0</v>
      </c>
      <c r="J14" s="424">
        <v>0</v>
      </c>
      <c r="K14" s="424">
        <v>0</v>
      </c>
      <c r="L14" s="424">
        <v>283</v>
      </c>
      <c r="M14" s="424">
        <v>48</v>
      </c>
      <c r="N14" s="424">
        <v>89</v>
      </c>
      <c r="O14" s="424">
        <v>133</v>
      </c>
      <c r="P14" s="424">
        <v>13</v>
      </c>
    </row>
    <row r="15" spans="1:16" ht="15">
      <c r="A15" s="421">
        <v>2</v>
      </c>
      <c r="B15" s="422" t="s">
        <v>1033</v>
      </c>
      <c r="C15" s="423">
        <v>8077</v>
      </c>
      <c r="D15" s="424">
        <v>2840</v>
      </c>
      <c r="E15" s="424">
        <v>1297</v>
      </c>
      <c r="F15" s="424">
        <v>1281</v>
      </c>
      <c r="G15" s="424">
        <v>798</v>
      </c>
      <c r="H15" s="424">
        <v>0</v>
      </c>
      <c r="I15" s="424">
        <v>16</v>
      </c>
      <c r="J15" s="424">
        <v>483</v>
      </c>
      <c r="K15" s="424">
        <v>0</v>
      </c>
      <c r="L15" s="424">
        <v>43</v>
      </c>
      <c r="M15" s="424">
        <v>26</v>
      </c>
      <c r="N15" s="424">
        <v>15</v>
      </c>
      <c r="O15" s="424">
        <v>0</v>
      </c>
      <c r="P15" s="424">
        <v>2</v>
      </c>
    </row>
    <row r="16" spans="1:16" s="184" customFormat="1" ht="14.25">
      <c r="A16" s="417" t="s">
        <v>75</v>
      </c>
      <c r="B16" s="418" t="s">
        <v>237</v>
      </c>
      <c r="C16" s="419">
        <v>118825</v>
      </c>
      <c r="D16" s="420">
        <v>43322</v>
      </c>
      <c r="E16" s="420">
        <v>48315</v>
      </c>
      <c r="F16" s="420">
        <v>37204</v>
      </c>
      <c r="G16" s="420">
        <v>14698</v>
      </c>
      <c r="H16" s="420">
        <v>152</v>
      </c>
      <c r="I16" s="420">
        <v>11111</v>
      </c>
      <c r="J16" s="420">
        <v>19323</v>
      </c>
      <c r="K16" s="420">
        <v>3031</v>
      </c>
      <c r="L16" s="420">
        <v>781</v>
      </c>
      <c r="M16" s="420">
        <v>710</v>
      </c>
      <c r="N16" s="420">
        <v>68</v>
      </c>
      <c r="O16" s="420">
        <v>3</v>
      </c>
      <c r="P16" s="420">
        <v>13</v>
      </c>
    </row>
    <row r="17" spans="1:16" ht="15">
      <c r="A17" s="421">
        <v>1</v>
      </c>
      <c r="B17" s="422" t="s">
        <v>294</v>
      </c>
      <c r="C17" s="423">
        <v>3326</v>
      </c>
      <c r="D17" s="424">
        <v>1667</v>
      </c>
      <c r="E17" s="424">
        <v>1474</v>
      </c>
      <c r="F17" s="424">
        <v>966</v>
      </c>
      <c r="G17" s="424">
        <v>320</v>
      </c>
      <c r="H17" s="424">
        <v>1</v>
      </c>
      <c r="I17" s="424">
        <v>508</v>
      </c>
      <c r="J17" s="424">
        <v>605</v>
      </c>
      <c r="K17" s="424">
        <v>40</v>
      </c>
      <c r="L17" s="424">
        <v>0</v>
      </c>
      <c r="M17" s="424">
        <v>0</v>
      </c>
      <c r="N17" s="424">
        <v>0</v>
      </c>
      <c r="O17" s="424">
        <v>0</v>
      </c>
      <c r="P17" s="424">
        <v>0</v>
      </c>
    </row>
    <row r="18" spans="1:16" ht="15">
      <c r="A18" s="421">
        <v>2</v>
      </c>
      <c r="B18" s="422" t="s">
        <v>293</v>
      </c>
      <c r="C18" s="423">
        <v>13532</v>
      </c>
      <c r="D18" s="424">
        <v>7007</v>
      </c>
      <c r="E18" s="424">
        <v>2588</v>
      </c>
      <c r="F18" s="424">
        <v>2268</v>
      </c>
      <c r="G18" s="424">
        <v>1520</v>
      </c>
      <c r="H18" s="424">
        <v>0</v>
      </c>
      <c r="I18" s="424">
        <v>320</v>
      </c>
      <c r="J18" s="424">
        <v>692</v>
      </c>
      <c r="K18" s="424">
        <v>56</v>
      </c>
      <c r="L18" s="424">
        <v>0</v>
      </c>
      <c r="M18" s="424">
        <v>0</v>
      </c>
      <c r="N18" s="424">
        <v>0</v>
      </c>
      <c r="O18" s="424">
        <v>0</v>
      </c>
      <c r="P18" s="424">
        <v>0</v>
      </c>
    </row>
    <row r="19" spans="1:16" ht="15">
      <c r="A19" s="421">
        <v>3</v>
      </c>
      <c r="B19" s="422" t="s">
        <v>286</v>
      </c>
      <c r="C19" s="423">
        <v>8538</v>
      </c>
      <c r="D19" s="424">
        <v>3166</v>
      </c>
      <c r="E19" s="424">
        <v>3046</v>
      </c>
      <c r="F19" s="424">
        <v>2325</v>
      </c>
      <c r="G19" s="424">
        <v>1408</v>
      </c>
      <c r="H19" s="424">
        <v>8</v>
      </c>
      <c r="I19" s="424">
        <v>721</v>
      </c>
      <c r="J19" s="424">
        <v>869</v>
      </c>
      <c r="K19" s="424">
        <v>40</v>
      </c>
      <c r="L19" s="424">
        <v>0</v>
      </c>
      <c r="M19" s="424">
        <v>0</v>
      </c>
      <c r="N19" s="424">
        <v>0</v>
      </c>
      <c r="O19" s="424">
        <v>0</v>
      </c>
      <c r="P19" s="424">
        <v>0</v>
      </c>
    </row>
    <row r="20" spans="1:16" ht="15">
      <c r="A20" s="421">
        <v>4</v>
      </c>
      <c r="B20" s="422" t="s">
        <v>285</v>
      </c>
      <c r="C20" s="423">
        <v>13995</v>
      </c>
      <c r="D20" s="424">
        <v>6004</v>
      </c>
      <c r="E20" s="424">
        <v>7687</v>
      </c>
      <c r="F20" s="424">
        <v>6276</v>
      </c>
      <c r="G20" s="424">
        <v>1182</v>
      </c>
      <c r="H20" s="424">
        <v>12</v>
      </c>
      <c r="I20" s="424">
        <v>1411</v>
      </c>
      <c r="J20" s="424">
        <v>4262</v>
      </c>
      <c r="K20" s="424">
        <v>820</v>
      </c>
      <c r="L20" s="424">
        <v>68</v>
      </c>
      <c r="M20" s="424">
        <v>48</v>
      </c>
      <c r="N20" s="424">
        <v>20</v>
      </c>
      <c r="O20" s="424">
        <v>0</v>
      </c>
      <c r="P20" s="424">
        <v>0</v>
      </c>
    </row>
    <row r="21" spans="1:16" ht="15">
      <c r="A21" s="421">
        <v>5</v>
      </c>
      <c r="B21" s="422" t="s">
        <v>297</v>
      </c>
      <c r="C21" s="423">
        <v>4223</v>
      </c>
      <c r="D21" s="424">
        <v>1598</v>
      </c>
      <c r="E21" s="424">
        <v>1647</v>
      </c>
      <c r="F21" s="424">
        <v>1405</v>
      </c>
      <c r="G21" s="424">
        <v>964</v>
      </c>
      <c r="H21" s="424">
        <v>0</v>
      </c>
      <c r="I21" s="424">
        <v>242</v>
      </c>
      <c r="J21" s="424">
        <v>423</v>
      </c>
      <c r="K21" s="424">
        <v>18</v>
      </c>
      <c r="L21" s="424">
        <v>0</v>
      </c>
      <c r="M21" s="424">
        <v>0</v>
      </c>
      <c r="N21" s="424">
        <v>0</v>
      </c>
      <c r="O21" s="424">
        <v>0</v>
      </c>
      <c r="P21" s="424">
        <v>0</v>
      </c>
    </row>
    <row r="22" spans="1:16" ht="15">
      <c r="A22" s="421">
        <v>6</v>
      </c>
      <c r="B22" s="422" t="s">
        <v>287</v>
      </c>
      <c r="C22" s="423">
        <v>11517</v>
      </c>
      <c r="D22" s="424">
        <v>3264</v>
      </c>
      <c r="E22" s="424">
        <v>4365</v>
      </c>
      <c r="F22" s="424">
        <v>3093</v>
      </c>
      <c r="G22" s="424">
        <v>1258</v>
      </c>
      <c r="H22" s="424">
        <v>24</v>
      </c>
      <c r="I22" s="424">
        <v>1272</v>
      </c>
      <c r="J22" s="424">
        <v>1196</v>
      </c>
      <c r="K22" s="424">
        <v>615</v>
      </c>
      <c r="L22" s="424">
        <v>30</v>
      </c>
      <c r="M22" s="424">
        <v>25</v>
      </c>
      <c r="N22" s="424">
        <v>5</v>
      </c>
      <c r="O22" s="424">
        <v>0</v>
      </c>
      <c r="P22" s="424">
        <v>0</v>
      </c>
    </row>
    <row r="23" spans="1:16" ht="15">
      <c r="A23" s="421">
        <v>7</v>
      </c>
      <c r="B23" s="422" t="s">
        <v>289</v>
      </c>
      <c r="C23" s="423">
        <v>11617</v>
      </c>
      <c r="D23" s="424">
        <v>4914</v>
      </c>
      <c r="E23" s="424">
        <v>4395</v>
      </c>
      <c r="F23" s="424">
        <v>2903</v>
      </c>
      <c r="G23" s="424">
        <v>1287</v>
      </c>
      <c r="H23" s="424">
        <v>20</v>
      </c>
      <c r="I23" s="424">
        <v>1492</v>
      </c>
      <c r="J23" s="424">
        <v>1441</v>
      </c>
      <c r="K23" s="424">
        <v>155</v>
      </c>
      <c r="L23" s="424">
        <v>41</v>
      </c>
      <c r="M23" s="424">
        <v>41</v>
      </c>
      <c r="N23" s="424">
        <v>0</v>
      </c>
      <c r="O23" s="424">
        <v>0</v>
      </c>
      <c r="P23" s="424">
        <v>9</v>
      </c>
    </row>
    <row r="24" spans="1:16" ht="15">
      <c r="A24" s="421">
        <v>8</v>
      </c>
      <c r="B24" s="422" t="s">
        <v>314</v>
      </c>
      <c r="C24" s="423">
        <v>12916</v>
      </c>
      <c r="D24" s="424">
        <v>3380</v>
      </c>
      <c r="E24" s="424">
        <v>4427</v>
      </c>
      <c r="F24" s="424">
        <v>3581</v>
      </c>
      <c r="G24" s="424">
        <v>1515</v>
      </c>
      <c r="H24" s="424">
        <v>14</v>
      </c>
      <c r="I24" s="424">
        <v>846</v>
      </c>
      <c r="J24" s="424">
        <v>1957</v>
      </c>
      <c r="K24" s="424">
        <v>95</v>
      </c>
      <c r="L24" s="424">
        <v>0</v>
      </c>
      <c r="M24" s="424">
        <v>0</v>
      </c>
      <c r="N24" s="424">
        <v>0</v>
      </c>
      <c r="O24" s="424">
        <v>0</v>
      </c>
      <c r="P24" s="424">
        <v>0</v>
      </c>
    </row>
    <row r="25" spans="1:16" ht="15">
      <c r="A25" s="421">
        <v>9</v>
      </c>
      <c r="B25" s="422" t="s">
        <v>290</v>
      </c>
      <c r="C25" s="423">
        <v>11461</v>
      </c>
      <c r="D25" s="424">
        <v>2780</v>
      </c>
      <c r="E25" s="424">
        <v>4376</v>
      </c>
      <c r="F25" s="424">
        <v>3174</v>
      </c>
      <c r="G25" s="424">
        <v>1032</v>
      </c>
      <c r="H25" s="424">
        <v>25</v>
      </c>
      <c r="I25" s="424">
        <v>1202</v>
      </c>
      <c r="J25" s="424">
        <v>1797</v>
      </c>
      <c r="K25" s="424">
        <v>320</v>
      </c>
      <c r="L25" s="424">
        <v>0</v>
      </c>
      <c r="M25" s="424">
        <v>0</v>
      </c>
      <c r="N25" s="424">
        <v>0</v>
      </c>
      <c r="O25" s="424">
        <v>0</v>
      </c>
      <c r="P25" s="424">
        <v>0</v>
      </c>
    </row>
    <row r="26" spans="1:16" ht="15">
      <c r="A26" s="421">
        <v>10</v>
      </c>
      <c r="B26" s="422" t="s">
        <v>291</v>
      </c>
      <c r="C26" s="423">
        <v>7352</v>
      </c>
      <c r="D26" s="424">
        <v>3801</v>
      </c>
      <c r="E26" s="424">
        <v>2257</v>
      </c>
      <c r="F26" s="424">
        <v>1730</v>
      </c>
      <c r="G26" s="424">
        <v>776</v>
      </c>
      <c r="H26" s="424">
        <v>8</v>
      </c>
      <c r="I26" s="424">
        <v>527</v>
      </c>
      <c r="J26" s="424">
        <v>831</v>
      </c>
      <c r="K26" s="424">
        <v>115</v>
      </c>
      <c r="L26" s="424">
        <v>0</v>
      </c>
      <c r="M26" s="424">
        <v>0</v>
      </c>
      <c r="N26" s="424">
        <v>0</v>
      </c>
      <c r="O26" s="424">
        <v>0</v>
      </c>
      <c r="P26" s="424">
        <v>0</v>
      </c>
    </row>
    <row r="27" spans="1:16" ht="15">
      <c r="A27" s="421">
        <v>11</v>
      </c>
      <c r="B27" s="422" t="s">
        <v>301</v>
      </c>
      <c r="C27" s="423">
        <v>5072</v>
      </c>
      <c r="D27" s="424">
        <v>1722</v>
      </c>
      <c r="E27" s="424">
        <v>4179</v>
      </c>
      <c r="F27" s="424">
        <v>2594</v>
      </c>
      <c r="G27" s="424">
        <v>1076</v>
      </c>
      <c r="H27" s="424">
        <v>25</v>
      </c>
      <c r="I27" s="424">
        <v>1585</v>
      </c>
      <c r="J27" s="424">
        <v>817</v>
      </c>
      <c r="K27" s="424">
        <v>676</v>
      </c>
      <c r="L27" s="424">
        <v>125</v>
      </c>
      <c r="M27" s="424">
        <v>89</v>
      </c>
      <c r="N27" s="424">
        <v>44</v>
      </c>
      <c r="O27" s="424">
        <v>1</v>
      </c>
      <c r="P27" s="424">
        <v>0</v>
      </c>
    </row>
    <row r="28" spans="1:16" ht="15">
      <c r="A28" s="421">
        <v>12</v>
      </c>
      <c r="B28" s="422" t="s">
        <v>315</v>
      </c>
      <c r="C28" s="423">
        <v>10204</v>
      </c>
      <c r="D28" s="424">
        <v>1864</v>
      </c>
      <c r="E28" s="424">
        <v>4124</v>
      </c>
      <c r="F28" s="424">
        <v>3709</v>
      </c>
      <c r="G28" s="424">
        <v>1514</v>
      </c>
      <c r="H28" s="424">
        <v>6</v>
      </c>
      <c r="I28" s="424">
        <v>415</v>
      </c>
      <c r="J28" s="424">
        <v>2163</v>
      </c>
      <c r="K28" s="424">
        <v>26</v>
      </c>
      <c r="L28" s="424">
        <v>499</v>
      </c>
      <c r="M28" s="424">
        <v>499</v>
      </c>
      <c r="N28" s="424">
        <v>0</v>
      </c>
      <c r="O28" s="424">
        <v>0</v>
      </c>
      <c r="P28" s="424">
        <v>4</v>
      </c>
    </row>
    <row r="29" spans="1:16" ht="15">
      <c r="A29" s="421">
        <v>13</v>
      </c>
      <c r="B29" s="422" t="s">
        <v>292</v>
      </c>
      <c r="C29" s="423">
        <v>5072</v>
      </c>
      <c r="D29" s="424">
        <v>2155</v>
      </c>
      <c r="E29" s="424">
        <v>3750</v>
      </c>
      <c r="F29" s="424">
        <v>3180</v>
      </c>
      <c r="G29" s="424">
        <v>846</v>
      </c>
      <c r="H29" s="424">
        <v>9</v>
      </c>
      <c r="I29" s="424">
        <v>570</v>
      </c>
      <c r="J29" s="424">
        <v>2270</v>
      </c>
      <c r="K29" s="424">
        <v>55</v>
      </c>
      <c r="L29" s="424">
        <v>0</v>
      </c>
      <c r="M29" s="424">
        <v>0</v>
      </c>
      <c r="N29" s="424">
        <v>0</v>
      </c>
      <c r="O29" s="424">
        <v>0</v>
      </c>
      <c r="P29" s="424">
        <v>0</v>
      </c>
    </row>
    <row r="30" spans="1:16" ht="15">
      <c r="A30" s="425">
        <v>14</v>
      </c>
      <c r="B30" s="426" t="s">
        <v>1254</v>
      </c>
      <c r="C30" s="427">
        <v>3593</v>
      </c>
      <c r="D30" s="428">
        <v>1533</v>
      </c>
      <c r="E30" s="428">
        <v>4945</v>
      </c>
      <c r="F30" s="428">
        <v>3177</v>
      </c>
      <c r="G30" s="428">
        <v>886</v>
      </c>
      <c r="H30" s="428">
        <v>12</v>
      </c>
      <c r="I30" s="428">
        <v>1768</v>
      </c>
      <c r="J30" s="428">
        <v>2279</v>
      </c>
      <c r="K30" s="428">
        <v>0</v>
      </c>
      <c r="L30" s="428">
        <v>1380</v>
      </c>
      <c r="M30" s="428">
        <v>1185</v>
      </c>
      <c r="N30" s="428">
        <v>183</v>
      </c>
      <c r="O30" s="428">
        <v>0</v>
      </c>
      <c r="P30" s="428">
        <v>12</v>
      </c>
    </row>
    <row r="31" spans="1:16" ht="18.75">
      <c r="A31" s="139"/>
      <c r="B31" s="140"/>
      <c r="C31" s="139"/>
      <c r="D31" s="139"/>
      <c r="E31" s="139"/>
      <c r="F31" s="139"/>
      <c r="G31" s="139"/>
      <c r="H31" s="139"/>
      <c r="I31" s="735"/>
      <c r="J31" s="735"/>
      <c r="K31" s="735"/>
      <c r="L31" s="735"/>
      <c r="M31" s="735"/>
      <c r="N31" s="735"/>
      <c r="O31" s="735"/>
      <c r="P31" s="735"/>
    </row>
  </sheetData>
  <sheetProtection/>
  <mergeCells count="24">
    <mergeCell ref="I31:P31"/>
    <mergeCell ref="P7:P9"/>
    <mergeCell ref="N8:N9"/>
    <mergeCell ref="O8:O9"/>
    <mergeCell ref="J7:J9"/>
    <mergeCell ref="K7:K9"/>
    <mergeCell ref="E6:E9"/>
    <mergeCell ref="F6:F9"/>
    <mergeCell ref="M8:M9"/>
    <mergeCell ref="G6:J6"/>
    <mergeCell ref="M7:O7"/>
    <mergeCell ref="G7:G9"/>
    <mergeCell ref="H7:H9"/>
    <mergeCell ref="I7:I9"/>
    <mergeCell ref="A5:A9"/>
    <mergeCell ref="B5:B9"/>
    <mergeCell ref="C5:C9"/>
    <mergeCell ref="D5:D9"/>
    <mergeCell ref="M6:P6"/>
    <mergeCell ref="A3:P3"/>
    <mergeCell ref="A4:P4"/>
    <mergeCell ref="E5:K5"/>
    <mergeCell ref="L5:L9"/>
    <mergeCell ref="M5:P5"/>
  </mergeCells>
  <printOptions horizontalCentered="1"/>
  <pageMargins left="0.5" right="0.25" top="0.5" bottom="0.5"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V28"/>
  <sheetViews>
    <sheetView zoomScalePageLayoutView="0" workbookViewId="0" topLeftCell="A1">
      <selection activeCell="A1" sqref="A1:IV16384"/>
    </sheetView>
  </sheetViews>
  <sheetFormatPr defaultColWidth="9.140625" defaultRowHeight="12.75"/>
  <cols>
    <col min="1" max="1" width="3.7109375" style="301" customWidth="1"/>
    <col min="2" max="2" width="18.140625" style="301" customWidth="1"/>
    <col min="3" max="4" width="9.57421875" style="301" customWidth="1"/>
    <col min="5" max="5" width="5.8515625" style="301" customWidth="1"/>
    <col min="6" max="6" width="5.00390625" style="301" customWidth="1"/>
    <col min="7" max="9" width="8.421875" style="301" customWidth="1"/>
    <col min="10" max="14" width="7.00390625" style="301" customWidth="1"/>
    <col min="15" max="15" width="6.140625" style="301" customWidth="1"/>
    <col min="16" max="18" width="7.00390625" style="301" customWidth="1"/>
    <col min="19" max="16384" width="9.140625" style="301" customWidth="1"/>
  </cols>
  <sheetData>
    <row r="1" spans="1:18" ht="15">
      <c r="A1" s="580"/>
      <c r="B1" s="580"/>
      <c r="C1" s="580"/>
      <c r="D1" s="580"/>
      <c r="E1" s="580"/>
      <c r="F1" s="580"/>
      <c r="G1" s="580"/>
      <c r="H1" s="580"/>
      <c r="I1" s="553"/>
      <c r="J1" s="553"/>
      <c r="K1" s="553"/>
      <c r="L1" s="553"/>
      <c r="M1" s="553"/>
      <c r="N1" s="553"/>
      <c r="O1" s="554"/>
      <c r="P1" s="554"/>
      <c r="Q1" s="554"/>
      <c r="R1" s="554"/>
    </row>
    <row r="2" spans="1:18" ht="15">
      <c r="A2" s="555" t="s">
        <v>238</v>
      </c>
      <c r="B2" s="555"/>
      <c r="C2" s="555"/>
      <c r="D2" s="555"/>
      <c r="E2" s="555"/>
      <c r="F2" s="555"/>
      <c r="G2" s="555"/>
      <c r="H2" s="555"/>
      <c r="I2" s="556"/>
      <c r="J2" s="556"/>
      <c r="K2" s="556"/>
      <c r="L2" s="556"/>
      <c r="M2" s="556"/>
      <c r="N2" s="556"/>
      <c r="O2" s="557"/>
      <c r="P2" s="557"/>
      <c r="Q2" s="557"/>
      <c r="R2" s="557"/>
    </row>
    <row r="3" spans="1:18" ht="15.75">
      <c r="A3" s="744" t="s">
        <v>115</v>
      </c>
      <c r="B3" s="744"/>
      <c r="C3" s="744"/>
      <c r="D3" s="744"/>
      <c r="E3" s="744"/>
      <c r="F3" s="744"/>
      <c r="G3" s="744"/>
      <c r="H3" s="744"/>
      <c r="I3" s="744"/>
      <c r="J3" s="744"/>
      <c r="K3" s="744"/>
      <c r="L3" s="744"/>
      <c r="M3" s="744"/>
      <c r="N3" s="744"/>
      <c r="O3" s="744"/>
      <c r="P3" s="744"/>
      <c r="Q3" s="744"/>
      <c r="R3" s="744"/>
    </row>
    <row r="4" spans="1:18" ht="15">
      <c r="A4" s="745" t="s">
        <v>1184</v>
      </c>
      <c r="B4" s="745"/>
      <c r="C4" s="745"/>
      <c r="D4" s="745"/>
      <c r="E4" s="745"/>
      <c r="F4" s="745"/>
      <c r="G4" s="745"/>
      <c r="H4" s="745"/>
      <c r="I4" s="745"/>
      <c r="J4" s="745"/>
      <c r="K4" s="745"/>
      <c r="L4" s="745"/>
      <c r="M4" s="745"/>
      <c r="N4" s="745"/>
      <c r="O4" s="745"/>
      <c r="P4" s="745"/>
      <c r="Q4" s="745"/>
      <c r="R4" s="745"/>
    </row>
    <row r="5" spans="1:18" ht="9" customHeight="1">
      <c r="A5" s="736"/>
      <c r="B5" s="736"/>
      <c r="C5" s="736"/>
      <c r="D5" s="736"/>
      <c r="E5" s="736"/>
      <c r="F5" s="736"/>
      <c r="G5" s="736"/>
      <c r="H5" s="736"/>
      <c r="I5" s="736"/>
      <c r="J5" s="736"/>
      <c r="K5" s="736"/>
      <c r="L5" s="736"/>
      <c r="M5" s="736"/>
      <c r="N5" s="736"/>
      <c r="O5" s="736"/>
      <c r="P5" s="736"/>
      <c r="Q5" s="736"/>
      <c r="R5" s="736"/>
    </row>
    <row r="6" spans="1:18" ht="29.25" customHeight="1">
      <c r="A6" s="740" t="s">
        <v>73</v>
      </c>
      <c r="B6" s="740" t="s">
        <v>97</v>
      </c>
      <c r="C6" s="739" t="s">
        <v>91</v>
      </c>
      <c r="D6" s="742"/>
      <c r="E6" s="742"/>
      <c r="F6" s="738"/>
      <c r="G6" s="739" t="s">
        <v>17</v>
      </c>
      <c r="H6" s="742"/>
      <c r="I6" s="740" t="s">
        <v>1248</v>
      </c>
      <c r="J6" s="559" t="s">
        <v>116</v>
      </c>
      <c r="K6" s="560"/>
      <c r="L6" s="560"/>
      <c r="M6" s="561"/>
      <c r="N6" s="746" t="s">
        <v>269</v>
      </c>
      <c r="O6" s="739" t="s">
        <v>18</v>
      </c>
      <c r="P6" s="742"/>
      <c r="Q6" s="742"/>
      <c r="R6" s="738"/>
    </row>
    <row r="7" spans="1:18" ht="32.25" customHeight="1">
      <c r="A7" s="743"/>
      <c r="B7" s="743"/>
      <c r="C7" s="740" t="s">
        <v>82</v>
      </c>
      <c r="D7" s="739" t="s">
        <v>98</v>
      </c>
      <c r="E7" s="742"/>
      <c r="F7" s="738"/>
      <c r="G7" s="743" t="s">
        <v>82</v>
      </c>
      <c r="H7" s="558" t="s">
        <v>98</v>
      </c>
      <c r="I7" s="743"/>
      <c r="J7" s="743" t="s">
        <v>1249</v>
      </c>
      <c r="K7" s="743" t="s">
        <v>1250</v>
      </c>
      <c r="L7" s="740" t="s">
        <v>1251</v>
      </c>
      <c r="M7" s="740" t="s">
        <v>1252</v>
      </c>
      <c r="N7" s="747"/>
      <c r="O7" s="737" t="s">
        <v>19</v>
      </c>
      <c r="P7" s="738"/>
      <c r="Q7" s="739" t="s">
        <v>20</v>
      </c>
      <c r="R7" s="738"/>
    </row>
    <row r="8" spans="1:18" ht="15.75" customHeight="1">
      <c r="A8" s="743"/>
      <c r="B8" s="743"/>
      <c r="C8" s="743"/>
      <c r="D8" s="740" t="s">
        <v>92</v>
      </c>
      <c r="E8" s="740" t="s">
        <v>40</v>
      </c>
      <c r="F8" s="740" t="s">
        <v>41</v>
      </c>
      <c r="G8" s="743"/>
      <c r="H8" s="740" t="s">
        <v>1253</v>
      </c>
      <c r="I8" s="743"/>
      <c r="J8" s="743"/>
      <c r="K8" s="743"/>
      <c r="L8" s="743"/>
      <c r="M8" s="743"/>
      <c r="N8" s="747"/>
      <c r="O8" s="740" t="s">
        <v>82</v>
      </c>
      <c r="P8" s="740" t="s">
        <v>21</v>
      </c>
      <c r="Q8" s="740" t="s">
        <v>82</v>
      </c>
      <c r="R8" s="740" t="s">
        <v>21</v>
      </c>
    </row>
    <row r="9" spans="1:18" ht="50.25" customHeight="1">
      <c r="A9" s="741"/>
      <c r="B9" s="741"/>
      <c r="C9" s="741"/>
      <c r="D9" s="741"/>
      <c r="E9" s="741"/>
      <c r="F9" s="741"/>
      <c r="G9" s="741"/>
      <c r="H9" s="741"/>
      <c r="I9" s="741"/>
      <c r="J9" s="741"/>
      <c r="K9" s="741"/>
      <c r="L9" s="741"/>
      <c r="M9" s="741"/>
      <c r="N9" s="748"/>
      <c r="O9" s="741"/>
      <c r="P9" s="741"/>
      <c r="Q9" s="741"/>
      <c r="R9" s="741"/>
    </row>
    <row r="10" spans="1:21" ht="15">
      <c r="A10" s="562">
        <v>1</v>
      </c>
      <c r="B10" s="562">
        <v>2</v>
      </c>
      <c r="C10" s="562">
        <v>3</v>
      </c>
      <c r="D10" s="562">
        <v>4</v>
      </c>
      <c r="E10" s="562">
        <v>5</v>
      </c>
      <c r="F10" s="562">
        <v>6</v>
      </c>
      <c r="G10" s="562">
        <v>7</v>
      </c>
      <c r="H10" s="563">
        <v>8</v>
      </c>
      <c r="I10" s="562">
        <v>15</v>
      </c>
      <c r="J10" s="562">
        <v>16</v>
      </c>
      <c r="K10" s="562">
        <v>12</v>
      </c>
      <c r="L10" s="562">
        <v>18</v>
      </c>
      <c r="M10" s="562">
        <v>19</v>
      </c>
      <c r="N10" s="562">
        <v>20</v>
      </c>
      <c r="O10" s="562">
        <v>21</v>
      </c>
      <c r="P10" s="562">
        <v>22</v>
      </c>
      <c r="Q10" s="562">
        <v>23</v>
      </c>
      <c r="R10" s="562">
        <v>24</v>
      </c>
      <c r="T10" s="389"/>
      <c r="U10" s="389"/>
    </row>
    <row r="11" spans="1:22" ht="16.5">
      <c r="A11" s="564"/>
      <c r="B11" s="565" t="s">
        <v>277</v>
      </c>
      <c r="C11" s="566">
        <f aca="true" t="shared" si="0" ref="C11:K11">C13+C15</f>
        <v>26496</v>
      </c>
      <c r="D11" s="566">
        <f t="shared" si="0"/>
        <v>12779</v>
      </c>
      <c r="E11" s="566">
        <f t="shared" si="0"/>
        <v>167</v>
      </c>
      <c r="F11" s="566">
        <f t="shared" si="0"/>
        <v>38</v>
      </c>
      <c r="G11" s="566">
        <f t="shared" si="0"/>
        <v>26496</v>
      </c>
      <c r="H11" s="566">
        <f t="shared" si="0"/>
        <v>327</v>
      </c>
      <c r="I11" s="566">
        <f t="shared" si="0"/>
        <v>57</v>
      </c>
      <c r="J11" s="566">
        <f t="shared" si="0"/>
        <v>13</v>
      </c>
      <c r="K11" s="566">
        <f t="shared" si="0"/>
        <v>16</v>
      </c>
      <c r="L11" s="566">
        <f>L15</f>
        <v>68</v>
      </c>
      <c r="M11" s="566">
        <f>M15</f>
        <v>102</v>
      </c>
      <c r="N11" s="566">
        <f>N13+N15</f>
        <v>6</v>
      </c>
      <c r="O11" s="567">
        <v>0</v>
      </c>
      <c r="P11" s="567">
        <v>0</v>
      </c>
      <c r="Q11" s="567">
        <v>0</v>
      </c>
      <c r="R11" s="567">
        <v>0</v>
      </c>
      <c r="T11" s="301">
        <f>C11</f>
        <v>26496</v>
      </c>
      <c r="U11" s="301">
        <f>D11</f>
        <v>12779</v>
      </c>
      <c r="V11" s="301">
        <f>T11-U11</f>
        <v>13717</v>
      </c>
    </row>
    <row r="12" spans="1:22" ht="15.75">
      <c r="A12" s="568" t="s">
        <v>71</v>
      </c>
      <c r="B12" s="569" t="s">
        <v>236</v>
      </c>
      <c r="C12" s="570">
        <f>C13+C15</f>
        <v>26496</v>
      </c>
      <c r="D12" s="570">
        <f aca="true" t="shared" si="1" ref="D12:R12">D13+D15</f>
        <v>12779</v>
      </c>
      <c r="E12" s="570">
        <f t="shared" si="1"/>
        <v>167</v>
      </c>
      <c r="F12" s="570">
        <f t="shared" si="1"/>
        <v>38</v>
      </c>
      <c r="G12" s="570">
        <f t="shared" si="1"/>
        <v>26496</v>
      </c>
      <c r="H12" s="570">
        <f t="shared" si="1"/>
        <v>327</v>
      </c>
      <c r="I12" s="570">
        <f t="shared" si="1"/>
        <v>57</v>
      </c>
      <c r="J12" s="570">
        <f t="shared" si="1"/>
        <v>13</v>
      </c>
      <c r="K12" s="570">
        <f t="shared" si="1"/>
        <v>16</v>
      </c>
      <c r="L12" s="570">
        <f t="shared" si="1"/>
        <v>68</v>
      </c>
      <c r="M12" s="570">
        <f t="shared" si="1"/>
        <v>102</v>
      </c>
      <c r="N12" s="570">
        <f t="shared" si="1"/>
        <v>6</v>
      </c>
      <c r="O12" s="571">
        <f t="shared" si="1"/>
        <v>0</v>
      </c>
      <c r="P12" s="571">
        <f t="shared" si="1"/>
        <v>0</v>
      </c>
      <c r="Q12" s="571">
        <f t="shared" si="1"/>
        <v>0</v>
      </c>
      <c r="R12" s="571">
        <f t="shared" si="1"/>
        <v>0</v>
      </c>
      <c r="T12" s="301">
        <f>T11/100</f>
        <v>264.96</v>
      </c>
      <c r="U12" s="301">
        <f>U11/100</f>
        <v>127.79</v>
      </c>
      <c r="V12" s="301">
        <f>V11/100</f>
        <v>137.17</v>
      </c>
    </row>
    <row r="13" spans="1:22" ht="15.75">
      <c r="A13" s="572" t="s">
        <v>74</v>
      </c>
      <c r="B13" s="573" t="s">
        <v>320</v>
      </c>
      <c r="C13" s="574">
        <f aca="true" t="shared" si="2" ref="C13:H13">C14</f>
        <v>5114</v>
      </c>
      <c r="D13" s="574">
        <f t="shared" si="2"/>
        <v>2325</v>
      </c>
      <c r="E13" s="574">
        <v>87</v>
      </c>
      <c r="F13" s="574">
        <v>11</v>
      </c>
      <c r="G13" s="574">
        <f t="shared" si="2"/>
        <v>5114</v>
      </c>
      <c r="H13" s="574">
        <f t="shared" si="2"/>
        <v>85</v>
      </c>
      <c r="I13" s="574">
        <f>I14</f>
        <v>35</v>
      </c>
      <c r="J13" s="574"/>
      <c r="K13" s="574"/>
      <c r="L13" s="574"/>
      <c r="M13" s="574"/>
      <c r="N13" s="574">
        <f>N14</f>
        <v>5</v>
      </c>
      <c r="O13" s="575">
        <v>0</v>
      </c>
      <c r="P13" s="575">
        <v>0</v>
      </c>
      <c r="Q13" s="575">
        <v>0</v>
      </c>
      <c r="R13" s="575">
        <v>0</v>
      </c>
      <c r="U13" s="301">
        <f>U12-29</f>
        <v>98.79</v>
      </c>
      <c r="V13" s="301">
        <f>V12-29</f>
        <v>108.16999999999999</v>
      </c>
    </row>
    <row r="14" spans="1:18" ht="15.75">
      <c r="A14" s="576">
        <v>1</v>
      </c>
      <c r="B14" s="577" t="s">
        <v>313</v>
      </c>
      <c r="C14" s="578">
        <v>5114</v>
      </c>
      <c r="D14" s="578">
        <v>2325</v>
      </c>
      <c r="E14" s="578">
        <v>87</v>
      </c>
      <c r="F14" s="578">
        <v>11</v>
      </c>
      <c r="G14" s="574">
        <v>5114</v>
      </c>
      <c r="H14" s="578">
        <v>85</v>
      </c>
      <c r="I14" s="578">
        <v>35</v>
      </c>
      <c r="J14" s="578"/>
      <c r="K14" s="578"/>
      <c r="L14" s="578"/>
      <c r="M14" s="578"/>
      <c r="N14" s="578">
        <v>5</v>
      </c>
      <c r="O14" s="579">
        <v>0</v>
      </c>
      <c r="P14" s="579">
        <v>0</v>
      </c>
      <c r="Q14" s="579">
        <v>0</v>
      </c>
      <c r="R14" s="579">
        <v>0</v>
      </c>
    </row>
    <row r="15" spans="1:18" ht="15.75">
      <c r="A15" s="572" t="s">
        <v>75</v>
      </c>
      <c r="B15" s="573" t="s">
        <v>69</v>
      </c>
      <c r="C15" s="581">
        <f>SUM(C16:C28)</f>
        <v>21382</v>
      </c>
      <c r="D15" s="581">
        <f>SUM(D16:D28)</f>
        <v>10454</v>
      </c>
      <c r="E15" s="581">
        <f aca="true" t="shared" si="3" ref="E15:K15">SUM(E16:E28)</f>
        <v>80</v>
      </c>
      <c r="F15" s="581">
        <f t="shared" si="3"/>
        <v>27</v>
      </c>
      <c r="G15" s="581">
        <f t="shared" si="3"/>
        <v>21382</v>
      </c>
      <c r="H15" s="581">
        <f t="shared" si="3"/>
        <v>242</v>
      </c>
      <c r="I15" s="581">
        <f t="shared" si="3"/>
        <v>22</v>
      </c>
      <c r="J15" s="581">
        <f t="shared" si="3"/>
        <v>13</v>
      </c>
      <c r="K15" s="581">
        <f t="shared" si="3"/>
        <v>16</v>
      </c>
      <c r="L15" s="581">
        <f aca="true" t="shared" si="4" ref="L15:R15">SUM(L16:L28)</f>
        <v>68</v>
      </c>
      <c r="M15" s="581">
        <f t="shared" si="4"/>
        <v>102</v>
      </c>
      <c r="N15" s="581">
        <f t="shared" si="4"/>
        <v>1</v>
      </c>
      <c r="O15" s="582">
        <f t="shared" si="4"/>
        <v>0</v>
      </c>
      <c r="P15" s="582">
        <f t="shared" si="4"/>
        <v>0</v>
      </c>
      <c r="Q15" s="582">
        <f t="shared" si="4"/>
        <v>0</v>
      </c>
      <c r="R15" s="582">
        <f t="shared" si="4"/>
        <v>0</v>
      </c>
    </row>
    <row r="16" spans="1:18" ht="12.75" customHeight="1">
      <c r="A16" s="576">
        <v>1</v>
      </c>
      <c r="B16" s="577" t="s">
        <v>294</v>
      </c>
      <c r="C16" s="578">
        <v>207</v>
      </c>
      <c r="D16" s="578">
        <v>96</v>
      </c>
      <c r="E16" s="578">
        <v>1</v>
      </c>
      <c r="F16" s="578">
        <v>0</v>
      </c>
      <c r="G16" s="578">
        <v>207</v>
      </c>
      <c r="H16" s="578">
        <v>4</v>
      </c>
      <c r="I16" s="578">
        <v>0</v>
      </c>
      <c r="J16" s="578">
        <v>2</v>
      </c>
      <c r="K16" s="578">
        <v>2</v>
      </c>
      <c r="L16" s="578">
        <v>3</v>
      </c>
      <c r="M16" s="578">
        <v>4</v>
      </c>
      <c r="N16" s="578">
        <v>0</v>
      </c>
      <c r="O16" s="579">
        <v>0</v>
      </c>
      <c r="P16" s="579">
        <v>0</v>
      </c>
      <c r="Q16" s="579">
        <v>0</v>
      </c>
      <c r="R16" s="579">
        <v>0</v>
      </c>
    </row>
    <row r="17" spans="1:18" ht="12.75" customHeight="1">
      <c r="A17" s="576">
        <v>2</v>
      </c>
      <c r="B17" s="577" t="s">
        <v>293</v>
      </c>
      <c r="C17" s="578">
        <v>2308</v>
      </c>
      <c r="D17" s="578">
        <v>1162</v>
      </c>
      <c r="E17" s="578">
        <v>47</v>
      </c>
      <c r="F17" s="578">
        <v>0</v>
      </c>
      <c r="G17" s="578">
        <v>2308</v>
      </c>
      <c r="H17" s="578">
        <v>47</v>
      </c>
      <c r="I17" s="578">
        <v>0</v>
      </c>
      <c r="J17" s="578">
        <v>0</v>
      </c>
      <c r="K17" s="578">
        <v>0</v>
      </c>
      <c r="L17" s="578">
        <v>10</v>
      </c>
      <c r="M17" s="578">
        <v>16</v>
      </c>
      <c r="N17" s="578">
        <v>0</v>
      </c>
      <c r="O17" s="579">
        <v>0</v>
      </c>
      <c r="P17" s="579">
        <v>0</v>
      </c>
      <c r="Q17" s="579">
        <v>0</v>
      </c>
      <c r="R17" s="579">
        <v>0</v>
      </c>
    </row>
    <row r="18" spans="1:18" ht="12.75" customHeight="1">
      <c r="A18" s="576">
        <v>3</v>
      </c>
      <c r="B18" s="577" t="s">
        <v>286</v>
      </c>
      <c r="C18" s="578">
        <v>1529</v>
      </c>
      <c r="D18" s="578">
        <v>650</v>
      </c>
      <c r="E18" s="578">
        <v>2</v>
      </c>
      <c r="F18" s="578">
        <v>4</v>
      </c>
      <c r="G18" s="578">
        <v>1529</v>
      </c>
      <c r="H18" s="578">
        <v>3</v>
      </c>
      <c r="I18" s="578">
        <v>2</v>
      </c>
      <c r="J18" s="578">
        <v>1</v>
      </c>
      <c r="K18" s="578">
        <v>0</v>
      </c>
      <c r="L18" s="578">
        <v>5</v>
      </c>
      <c r="M18" s="578">
        <v>6</v>
      </c>
      <c r="N18" s="578">
        <v>0</v>
      </c>
      <c r="O18" s="579">
        <v>0</v>
      </c>
      <c r="P18" s="579">
        <v>0</v>
      </c>
      <c r="Q18" s="579">
        <v>0</v>
      </c>
      <c r="R18" s="579">
        <v>0</v>
      </c>
    </row>
    <row r="19" spans="1:18" ht="12.75" customHeight="1">
      <c r="A19" s="583">
        <v>4</v>
      </c>
      <c r="B19" s="584" t="s">
        <v>285</v>
      </c>
      <c r="C19" s="578">
        <v>1749</v>
      </c>
      <c r="D19" s="578">
        <v>824</v>
      </c>
      <c r="E19" s="578">
        <v>0</v>
      </c>
      <c r="F19" s="578">
        <v>0</v>
      </c>
      <c r="G19" s="578">
        <v>1749</v>
      </c>
      <c r="H19" s="578">
        <v>47</v>
      </c>
      <c r="I19" s="578">
        <v>2</v>
      </c>
      <c r="J19" s="578">
        <v>1</v>
      </c>
      <c r="K19" s="578">
        <v>2</v>
      </c>
      <c r="L19" s="578">
        <v>4</v>
      </c>
      <c r="M19" s="578">
        <v>5</v>
      </c>
      <c r="N19" s="578">
        <v>0</v>
      </c>
      <c r="O19" s="579">
        <v>0</v>
      </c>
      <c r="P19" s="579">
        <v>0</v>
      </c>
      <c r="Q19" s="579">
        <v>0</v>
      </c>
      <c r="R19" s="579">
        <v>0</v>
      </c>
    </row>
    <row r="20" spans="1:18" ht="12.75" customHeight="1">
      <c r="A20" s="583">
        <v>5</v>
      </c>
      <c r="B20" s="577" t="s">
        <v>297</v>
      </c>
      <c r="C20" s="578">
        <v>324</v>
      </c>
      <c r="D20" s="578">
        <v>160</v>
      </c>
      <c r="E20" s="578">
        <v>2</v>
      </c>
      <c r="F20" s="578">
        <v>7</v>
      </c>
      <c r="G20" s="578">
        <v>324</v>
      </c>
      <c r="H20" s="578">
        <v>5</v>
      </c>
      <c r="I20" s="578">
        <v>1</v>
      </c>
      <c r="J20" s="578">
        <v>0</v>
      </c>
      <c r="K20" s="578">
        <v>0</v>
      </c>
      <c r="L20" s="578">
        <v>1</v>
      </c>
      <c r="M20" s="578">
        <v>2</v>
      </c>
      <c r="N20" s="578">
        <v>0</v>
      </c>
      <c r="O20" s="579">
        <v>0</v>
      </c>
      <c r="P20" s="579">
        <v>0</v>
      </c>
      <c r="Q20" s="579">
        <v>0</v>
      </c>
      <c r="R20" s="579">
        <v>0</v>
      </c>
    </row>
    <row r="21" spans="1:21" ht="12.75" customHeight="1">
      <c r="A21" s="583">
        <v>6</v>
      </c>
      <c r="B21" s="584" t="s">
        <v>287</v>
      </c>
      <c r="C21" s="578">
        <v>3092</v>
      </c>
      <c r="D21" s="578">
        <v>1499</v>
      </c>
      <c r="E21" s="585">
        <v>4</v>
      </c>
      <c r="F21" s="578">
        <v>1</v>
      </c>
      <c r="G21" s="578">
        <v>3092</v>
      </c>
      <c r="H21" s="578">
        <v>6</v>
      </c>
      <c r="I21" s="578">
        <v>5</v>
      </c>
      <c r="J21" s="578">
        <v>0</v>
      </c>
      <c r="K21" s="578">
        <v>1</v>
      </c>
      <c r="L21" s="578">
        <v>5</v>
      </c>
      <c r="M21" s="578">
        <v>6</v>
      </c>
      <c r="N21" s="578">
        <v>0</v>
      </c>
      <c r="O21" s="579">
        <v>0</v>
      </c>
      <c r="P21" s="586">
        <v>0</v>
      </c>
      <c r="Q21" s="586">
        <v>0</v>
      </c>
      <c r="R21" s="579">
        <v>0</v>
      </c>
      <c r="U21" s="301">
        <v>12</v>
      </c>
    </row>
    <row r="22" spans="1:21" ht="12.75" customHeight="1">
      <c r="A22" s="583">
        <v>7</v>
      </c>
      <c r="B22" s="577" t="s">
        <v>289</v>
      </c>
      <c r="C22" s="578">
        <v>1749</v>
      </c>
      <c r="D22" s="578">
        <v>820</v>
      </c>
      <c r="E22" s="578">
        <v>3</v>
      </c>
      <c r="F22" s="578">
        <v>0</v>
      </c>
      <c r="G22" s="578">
        <v>1749</v>
      </c>
      <c r="H22" s="578">
        <v>19</v>
      </c>
      <c r="I22" s="578">
        <v>0</v>
      </c>
      <c r="J22" s="578">
        <v>0</v>
      </c>
      <c r="K22" s="587">
        <v>1</v>
      </c>
      <c r="L22" s="587">
        <v>4</v>
      </c>
      <c r="M22" s="587">
        <v>4</v>
      </c>
      <c r="N22" s="578">
        <v>0</v>
      </c>
      <c r="O22" s="579">
        <v>0</v>
      </c>
      <c r="P22" s="579">
        <v>0</v>
      </c>
      <c r="Q22" s="579">
        <v>0</v>
      </c>
      <c r="R22" s="579">
        <v>0</v>
      </c>
      <c r="U22" s="588">
        <v>2</v>
      </c>
    </row>
    <row r="23" spans="1:21" ht="12.75" customHeight="1">
      <c r="A23" s="583">
        <v>8</v>
      </c>
      <c r="B23" s="577" t="s">
        <v>314</v>
      </c>
      <c r="C23" s="578">
        <v>1948</v>
      </c>
      <c r="D23" s="578">
        <v>945</v>
      </c>
      <c r="E23" s="578">
        <v>15</v>
      </c>
      <c r="F23" s="578">
        <v>2</v>
      </c>
      <c r="G23" s="578">
        <v>1948</v>
      </c>
      <c r="H23" s="578">
        <v>25</v>
      </c>
      <c r="I23" s="578">
        <v>3</v>
      </c>
      <c r="J23" s="578">
        <v>2</v>
      </c>
      <c r="K23" s="578">
        <v>3</v>
      </c>
      <c r="L23" s="578">
        <v>3</v>
      </c>
      <c r="M23" s="578">
        <v>5</v>
      </c>
      <c r="N23" s="578">
        <v>0</v>
      </c>
      <c r="O23" s="579">
        <v>0</v>
      </c>
      <c r="P23" s="579">
        <v>0</v>
      </c>
      <c r="Q23" s="579">
        <v>0</v>
      </c>
      <c r="R23" s="579">
        <v>0</v>
      </c>
      <c r="U23" s="588">
        <v>17</v>
      </c>
    </row>
    <row r="24" spans="1:21" ht="12.75" customHeight="1">
      <c r="A24" s="583">
        <v>9</v>
      </c>
      <c r="B24" s="577" t="s">
        <v>290</v>
      </c>
      <c r="C24" s="578">
        <v>681</v>
      </c>
      <c r="D24" s="578">
        <v>330</v>
      </c>
      <c r="E24" s="578">
        <v>2</v>
      </c>
      <c r="F24" s="578">
        <v>0</v>
      </c>
      <c r="G24" s="578">
        <v>681</v>
      </c>
      <c r="H24" s="578">
        <v>4</v>
      </c>
      <c r="I24" s="578">
        <v>2</v>
      </c>
      <c r="J24" s="578">
        <v>1</v>
      </c>
      <c r="K24" s="578">
        <v>1</v>
      </c>
      <c r="L24" s="578">
        <v>3</v>
      </c>
      <c r="M24" s="578">
        <v>7</v>
      </c>
      <c r="N24" s="578">
        <v>0</v>
      </c>
      <c r="O24" s="579">
        <v>0</v>
      </c>
      <c r="P24" s="579">
        <v>0</v>
      </c>
      <c r="Q24" s="579">
        <v>0</v>
      </c>
      <c r="R24" s="579">
        <v>0</v>
      </c>
      <c r="U24" s="588">
        <v>7</v>
      </c>
    </row>
    <row r="25" spans="1:21" ht="12.75" customHeight="1">
      <c r="A25" s="583">
        <v>10</v>
      </c>
      <c r="B25" s="577" t="s">
        <v>291</v>
      </c>
      <c r="C25" s="578">
        <v>739</v>
      </c>
      <c r="D25" s="578">
        <v>356</v>
      </c>
      <c r="E25" s="578">
        <v>0</v>
      </c>
      <c r="F25" s="578">
        <v>0</v>
      </c>
      <c r="G25" s="578">
        <v>739</v>
      </c>
      <c r="H25" s="578">
        <v>6</v>
      </c>
      <c r="I25" s="578">
        <v>0</v>
      </c>
      <c r="J25" s="578">
        <v>3</v>
      </c>
      <c r="K25" s="578">
        <v>3</v>
      </c>
      <c r="L25" s="578">
        <v>5</v>
      </c>
      <c r="M25" s="578">
        <v>6</v>
      </c>
      <c r="N25" s="578">
        <v>0</v>
      </c>
      <c r="O25" s="579">
        <v>0</v>
      </c>
      <c r="P25" s="579">
        <v>0</v>
      </c>
      <c r="Q25" s="579">
        <v>0</v>
      </c>
      <c r="R25" s="579">
        <v>0</v>
      </c>
      <c r="U25" s="588">
        <v>4</v>
      </c>
    </row>
    <row r="26" spans="1:21" ht="12.75" customHeight="1">
      <c r="A26" s="583">
        <v>11</v>
      </c>
      <c r="B26" s="577" t="s">
        <v>301</v>
      </c>
      <c r="C26" s="578">
        <v>2302</v>
      </c>
      <c r="D26" s="578">
        <v>1096</v>
      </c>
      <c r="E26" s="578">
        <v>0</v>
      </c>
      <c r="F26" s="578">
        <v>0</v>
      </c>
      <c r="G26" s="578">
        <v>2302</v>
      </c>
      <c r="H26" s="578">
        <v>17</v>
      </c>
      <c r="I26" s="578">
        <v>0</v>
      </c>
      <c r="J26" s="578">
        <v>0</v>
      </c>
      <c r="K26" s="578">
        <v>0</v>
      </c>
      <c r="L26" s="578">
        <v>9</v>
      </c>
      <c r="M26" s="578">
        <v>12</v>
      </c>
      <c r="N26" s="578">
        <v>0</v>
      </c>
      <c r="O26" s="579">
        <v>0</v>
      </c>
      <c r="P26" s="579">
        <v>0</v>
      </c>
      <c r="Q26" s="579">
        <v>0</v>
      </c>
      <c r="R26" s="579">
        <v>0</v>
      </c>
      <c r="U26" s="588">
        <v>6</v>
      </c>
    </row>
    <row r="27" spans="1:21" ht="12.75" customHeight="1">
      <c r="A27" s="583">
        <v>12</v>
      </c>
      <c r="B27" s="577" t="s">
        <v>315</v>
      </c>
      <c r="C27" s="578">
        <v>3728</v>
      </c>
      <c r="D27" s="578">
        <v>2006</v>
      </c>
      <c r="E27" s="578">
        <v>1</v>
      </c>
      <c r="F27" s="578">
        <v>13</v>
      </c>
      <c r="G27" s="578">
        <v>3728</v>
      </c>
      <c r="H27" s="578">
        <v>29</v>
      </c>
      <c r="I27" s="578">
        <v>7</v>
      </c>
      <c r="J27" s="578">
        <v>2</v>
      </c>
      <c r="K27" s="578">
        <v>2</v>
      </c>
      <c r="L27" s="578">
        <v>9</v>
      </c>
      <c r="M27" s="578">
        <v>17</v>
      </c>
      <c r="N27" s="578">
        <v>1</v>
      </c>
      <c r="O27" s="579">
        <v>0</v>
      </c>
      <c r="P27" s="579">
        <v>0</v>
      </c>
      <c r="Q27" s="579">
        <v>0</v>
      </c>
      <c r="R27" s="579">
        <v>0</v>
      </c>
      <c r="S27" s="589"/>
      <c r="U27" s="588">
        <v>4</v>
      </c>
    </row>
    <row r="28" spans="1:21" ht="12.75" customHeight="1">
      <c r="A28" s="590">
        <v>13</v>
      </c>
      <c r="B28" s="591" t="s">
        <v>292</v>
      </c>
      <c r="C28" s="592">
        <v>1026</v>
      </c>
      <c r="D28" s="592">
        <v>510</v>
      </c>
      <c r="E28" s="592">
        <v>3</v>
      </c>
      <c r="F28" s="592">
        <v>0</v>
      </c>
      <c r="G28" s="592">
        <v>1026</v>
      </c>
      <c r="H28" s="592">
        <v>30</v>
      </c>
      <c r="I28" s="592">
        <v>0</v>
      </c>
      <c r="J28" s="592">
        <v>1</v>
      </c>
      <c r="K28" s="592">
        <v>1</v>
      </c>
      <c r="L28" s="592">
        <v>7</v>
      </c>
      <c r="M28" s="592">
        <v>12</v>
      </c>
      <c r="N28" s="592">
        <v>0</v>
      </c>
      <c r="O28" s="593">
        <v>0</v>
      </c>
      <c r="P28" s="593">
        <v>0</v>
      </c>
      <c r="Q28" s="593">
        <v>0</v>
      </c>
      <c r="R28" s="593">
        <v>0</v>
      </c>
      <c r="U28" s="588">
        <v>12</v>
      </c>
    </row>
  </sheetData>
  <sheetProtection/>
  <mergeCells count="27">
    <mergeCell ref="A3:R3"/>
    <mergeCell ref="A4:R4"/>
    <mergeCell ref="A6:A9"/>
    <mergeCell ref="B6:B9"/>
    <mergeCell ref="C6:F6"/>
    <mergeCell ref="G6:H6"/>
    <mergeCell ref="I6:I9"/>
    <mergeCell ref="N6:N9"/>
    <mergeCell ref="O6:R6"/>
    <mergeCell ref="C7:C9"/>
    <mergeCell ref="R8:R9"/>
    <mergeCell ref="D7:F7"/>
    <mergeCell ref="G7:G9"/>
    <mergeCell ref="J7:J9"/>
    <mergeCell ref="K7:K9"/>
    <mergeCell ref="L7:L9"/>
    <mergeCell ref="M7:M9"/>
    <mergeCell ref="A5:R5"/>
    <mergeCell ref="O7:P7"/>
    <mergeCell ref="Q7:R7"/>
    <mergeCell ref="D8:D9"/>
    <mergeCell ref="E8:E9"/>
    <mergeCell ref="F8:F9"/>
    <mergeCell ref="H8:H9"/>
    <mergeCell ref="O8:O9"/>
    <mergeCell ref="P8:P9"/>
    <mergeCell ref="Q8:Q9"/>
  </mergeCells>
  <printOptions horizontalCentered="1"/>
  <pageMargins left="0" right="0" top="0.5" bottom="0.5"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A1:S22"/>
  <sheetViews>
    <sheetView zoomScalePageLayoutView="0" workbookViewId="0" topLeftCell="A1">
      <selection activeCell="A3" sqref="A3:P3"/>
    </sheetView>
  </sheetViews>
  <sheetFormatPr defaultColWidth="9.140625" defaultRowHeight="12.75"/>
  <cols>
    <col min="1" max="1" width="5.8515625" style="2" customWidth="1"/>
    <col min="2" max="2" width="18.8515625" style="2" customWidth="1"/>
    <col min="3" max="3" width="10.140625" style="2" customWidth="1"/>
    <col min="4" max="4" width="8.8515625" style="2" customWidth="1"/>
    <col min="5" max="5" width="8.28125" style="2" customWidth="1"/>
    <col min="6" max="6" width="8.57421875" style="2" customWidth="1"/>
    <col min="7" max="7" width="8.7109375" style="2" customWidth="1"/>
    <col min="8" max="8" width="7.421875" style="2" customWidth="1"/>
    <col min="9" max="9" width="7.57421875" style="2" customWidth="1"/>
    <col min="10" max="10" width="8.421875" style="2" customWidth="1"/>
    <col min="11" max="11" width="8.00390625" style="2" customWidth="1"/>
    <col min="12" max="12" width="7.57421875" style="2" customWidth="1"/>
    <col min="13" max="15" width="6.7109375" style="2" customWidth="1"/>
    <col min="16" max="16" width="8.7109375" style="2" customWidth="1"/>
    <col min="17" max="16384" width="9.140625" style="2" customWidth="1"/>
  </cols>
  <sheetData>
    <row r="1" spans="1:16" ht="15.75" customHeight="1">
      <c r="A1" s="92" t="s">
        <v>239</v>
      </c>
      <c r="B1" s="92"/>
      <c r="C1" s="93"/>
      <c r="D1" s="93"/>
      <c r="E1" s="93"/>
      <c r="F1" s="93"/>
      <c r="G1" s="93"/>
      <c r="H1" s="93"/>
      <c r="I1" s="93"/>
      <c r="J1" s="93"/>
      <c r="K1" s="93"/>
      <c r="L1" s="93"/>
      <c r="M1" s="93"/>
      <c r="N1" s="93"/>
      <c r="O1" s="93"/>
      <c r="P1" s="93"/>
    </row>
    <row r="2" spans="1:16" ht="15.75" customHeight="1">
      <c r="A2" s="681" t="s">
        <v>117</v>
      </c>
      <c r="B2" s="681"/>
      <c r="C2" s="681"/>
      <c r="D2" s="681"/>
      <c r="E2" s="681"/>
      <c r="F2" s="681"/>
      <c r="G2" s="681"/>
      <c r="H2" s="681"/>
      <c r="I2" s="681"/>
      <c r="J2" s="681"/>
      <c r="K2" s="681"/>
      <c r="L2" s="681"/>
      <c r="M2" s="681"/>
      <c r="N2" s="681"/>
      <c r="O2" s="681"/>
      <c r="P2" s="681"/>
    </row>
    <row r="3" spans="1:16" ht="15.75" customHeight="1">
      <c r="A3" s="749" t="s">
        <v>1184</v>
      </c>
      <c r="B3" s="749"/>
      <c r="C3" s="749"/>
      <c r="D3" s="749"/>
      <c r="E3" s="749"/>
      <c r="F3" s="749"/>
      <c r="G3" s="749"/>
      <c r="H3" s="749"/>
      <c r="I3" s="749"/>
      <c r="J3" s="749"/>
      <c r="K3" s="749"/>
      <c r="L3" s="749"/>
      <c r="M3" s="749"/>
      <c r="N3" s="749"/>
      <c r="O3" s="749"/>
      <c r="P3" s="749"/>
    </row>
    <row r="4" spans="1:16" ht="15.75" customHeight="1">
      <c r="A4" s="94"/>
      <c r="B4" s="94"/>
      <c r="C4" s="94"/>
      <c r="D4" s="94"/>
      <c r="E4" s="94"/>
      <c r="F4" s="94"/>
      <c r="G4" s="94"/>
      <c r="H4" s="94"/>
      <c r="I4" s="94"/>
      <c r="J4" s="94"/>
      <c r="K4" s="94"/>
      <c r="L4" s="94"/>
      <c r="M4" s="94"/>
      <c r="N4" s="94"/>
      <c r="O4" s="94"/>
      <c r="P4" s="94"/>
    </row>
    <row r="5" spans="1:16" ht="28.5" customHeight="1">
      <c r="A5" s="632" t="s">
        <v>73</v>
      </c>
      <c r="B5" s="632" t="s">
        <v>235</v>
      </c>
      <c r="C5" s="632" t="s">
        <v>118</v>
      </c>
      <c r="D5" s="632" t="s">
        <v>259</v>
      </c>
      <c r="E5" s="640" t="s">
        <v>98</v>
      </c>
      <c r="F5" s="641"/>
      <c r="G5" s="641"/>
      <c r="H5" s="641"/>
      <c r="I5" s="642"/>
      <c r="J5" s="634" t="s">
        <v>338</v>
      </c>
      <c r="K5" s="635"/>
      <c r="L5" s="634" t="s">
        <v>119</v>
      </c>
      <c r="M5" s="635"/>
      <c r="N5" s="634" t="s">
        <v>120</v>
      </c>
      <c r="O5" s="635"/>
      <c r="P5" s="632" t="s">
        <v>121</v>
      </c>
    </row>
    <row r="6" spans="1:16" ht="18.75" customHeight="1">
      <c r="A6" s="639"/>
      <c r="B6" s="639"/>
      <c r="C6" s="639"/>
      <c r="D6" s="639"/>
      <c r="E6" s="632" t="s">
        <v>76</v>
      </c>
      <c r="F6" s="632" t="s">
        <v>45</v>
      </c>
      <c r="G6" s="632" t="s">
        <v>255</v>
      </c>
      <c r="H6" s="632" t="s">
        <v>260</v>
      </c>
      <c r="I6" s="632" t="s">
        <v>261</v>
      </c>
      <c r="J6" s="632" t="s">
        <v>262</v>
      </c>
      <c r="K6" s="632" t="s">
        <v>256</v>
      </c>
      <c r="L6" s="632" t="s">
        <v>262</v>
      </c>
      <c r="M6" s="632" t="s">
        <v>257</v>
      </c>
      <c r="N6" s="632" t="s">
        <v>262</v>
      </c>
      <c r="O6" s="632" t="s">
        <v>258</v>
      </c>
      <c r="P6" s="639"/>
    </row>
    <row r="7" spans="1:16" ht="38.25" customHeight="1">
      <c r="A7" s="633"/>
      <c r="B7" s="633"/>
      <c r="C7" s="633"/>
      <c r="D7" s="633"/>
      <c r="E7" s="633"/>
      <c r="F7" s="633"/>
      <c r="G7" s="633"/>
      <c r="H7" s="633"/>
      <c r="I7" s="633"/>
      <c r="J7" s="633"/>
      <c r="K7" s="633"/>
      <c r="L7" s="633"/>
      <c r="M7" s="633"/>
      <c r="N7" s="633"/>
      <c r="O7" s="633"/>
      <c r="P7" s="633"/>
    </row>
    <row r="8" spans="1:16" ht="15.75" customHeight="1">
      <c r="A8" s="43">
        <v>1</v>
      </c>
      <c r="B8" s="43">
        <v>2</v>
      </c>
      <c r="C8" s="43">
        <v>3</v>
      </c>
      <c r="D8" s="43">
        <v>4</v>
      </c>
      <c r="E8" s="43">
        <v>5</v>
      </c>
      <c r="F8" s="43">
        <v>6</v>
      </c>
      <c r="G8" s="43">
        <v>7</v>
      </c>
      <c r="H8" s="43">
        <v>8</v>
      </c>
      <c r="I8" s="43">
        <v>9</v>
      </c>
      <c r="J8" s="43">
        <v>10</v>
      </c>
      <c r="K8" s="43">
        <v>11</v>
      </c>
      <c r="L8" s="43">
        <v>12</v>
      </c>
      <c r="M8" s="43">
        <v>13</v>
      </c>
      <c r="N8" s="43">
        <v>14</v>
      </c>
      <c r="O8" s="43">
        <v>15</v>
      </c>
      <c r="P8" s="43">
        <v>16</v>
      </c>
    </row>
    <row r="9" spans="1:19" s="75" customFormat="1" ht="15.75" customHeight="1">
      <c r="A9" s="91"/>
      <c r="B9" s="252" t="s">
        <v>277</v>
      </c>
      <c r="C9" s="253">
        <v>26197</v>
      </c>
      <c r="D9" s="253">
        <v>25923</v>
      </c>
      <c r="E9" s="253">
        <v>27027</v>
      </c>
      <c r="F9" s="253">
        <v>22898</v>
      </c>
      <c r="G9" s="253">
        <v>28120</v>
      </c>
      <c r="H9" s="253">
        <v>27256</v>
      </c>
      <c r="I9" s="328">
        <v>26397</v>
      </c>
      <c r="J9" s="253">
        <v>28587</v>
      </c>
      <c r="K9" s="253">
        <v>27406</v>
      </c>
      <c r="L9" s="206">
        <v>0</v>
      </c>
      <c r="M9" s="206">
        <v>0</v>
      </c>
      <c r="N9" s="206">
        <v>0</v>
      </c>
      <c r="O9" s="206">
        <v>0</v>
      </c>
      <c r="P9" s="254">
        <v>23998</v>
      </c>
      <c r="Q9" s="152"/>
      <c r="R9" s="153"/>
      <c r="S9" s="154"/>
    </row>
    <row r="10" spans="1:16" ht="15.75" customHeight="1">
      <c r="A10" s="58">
        <v>1</v>
      </c>
      <c r="B10" s="58" t="s">
        <v>301</v>
      </c>
      <c r="C10" s="95">
        <v>2015</v>
      </c>
      <c r="D10" s="95">
        <v>1996</v>
      </c>
      <c r="E10" s="95">
        <v>1982</v>
      </c>
      <c r="F10" s="95">
        <v>1801</v>
      </c>
      <c r="G10" s="95">
        <v>2008</v>
      </c>
      <c r="H10" s="95">
        <v>1974</v>
      </c>
      <c r="I10" s="95">
        <v>2115</v>
      </c>
      <c r="J10" s="95">
        <v>2232</v>
      </c>
      <c r="K10" s="95">
        <v>2021</v>
      </c>
      <c r="L10" s="58">
        <v>0</v>
      </c>
      <c r="M10" s="58">
        <v>0</v>
      </c>
      <c r="N10" s="58">
        <v>0</v>
      </c>
      <c r="O10" s="58">
        <v>0</v>
      </c>
      <c r="P10" s="95">
        <v>1652</v>
      </c>
    </row>
    <row r="11" spans="1:16" ht="15.75" customHeight="1">
      <c r="A11" s="58">
        <v>2</v>
      </c>
      <c r="B11" s="58" t="s">
        <v>291</v>
      </c>
      <c r="C11" s="95">
        <v>1625</v>
      </c>
      <c r="D11" s="95">
        <v>1616</v>
      </c>
      <c r="E11" s="95">
        <v>1607</v>
      </c>
      <c r="F11" s="95">
        <v>1467</v>
      </c>
      <c r="G11" s="95">
        <v>1683</v>
      </c>
      <c r="H11" s="95">
        <v>1655</v>
      </c>
      <c r="I11" s="95">
        <v>1634</v>
      </c>
      <c r="J11" s="95">
        <v>1587</v>
      </c>
      <c r="K11" s="95">
        <v>1872</v>
      </c>
      <c r="L11" s="58">
        <v>0</v>
      </c>
      <c r="M11" s="58">
        <v>0</v>
      </c>
      <c r="N11" s="58">
        <v>0</v>
      </c>
      <c r="O11" s="58">
        <v>0</v>
      </c>
      <c r="P11" s="95">
        <v>1486</v>
      </c>
    </row>
    <row r="12" spans="1:16" ht="15.75" customHeight="1">
      <c r="A12" s="58">
        <v>3</v>
      </c>
      <c r="B12" s="58" t="s">
        <v>290</v>
      </c>
      <c r="C12" s="95">
        <v>2827</v>
      </c>
      <c r="D12" s="95">
        <v>2810</v>
      </c>
      <c r="E12" s="95">
        <v>2816</v>
      </c>
      <c r="F12" s="95">
        <v>2398</v>
      </c>
      <c r="G12" s="95">
        <v>2958</v>
      </c>
      <c r="H12" s="95">
        <v>2906</v>
      </c>
      <c r="I12" s="95">
        <v>2859</v>
      </c>
      <c r="J12" s="95">
        <v>2780</v>
      </c>
      <c r="K12" s="95">
        <v>2678</v>
      </c>
      <c r="L12" s="58">
        <v>0</v>
      </c>
      <c r="M12" s="58">
        <v>0</v>
      </c>
      <c r="N12" s="58">
        <v>0</v>
      </c>
      <c r="O12" s="58">
        <v>0</v>
      </c>
      <c r="P12" s="95">
        <v>2604</v>
      </c>
    </row>
    <row r="13" spans="1:16" ht="15.75" customHeight="1">
      <c r="A13" s="58">
        <v>4</v>
      </c>
      <c r="B13" s="58" t="s">
        <v>285</v>
      </c>
      <c r="C13" s="95">
        <v>3415</v>
      </c>
      <c r="D13" s="95">
        <v>3378</v>
      </c>
      <c r="E13" s="95">
        <v>3502</v>
      </c>
      <c r="F13" s="95">
        <v>3039</v>
      </c>
      <c r="G13" s="95">
        <v>3375</v>
      </c>
      <c r="H13" s="95">
        <v>3128</v>
      </c>
      <c r="I13" s="95">
        <v>3385</v>
      </c>
      <c r="J13" s="95">
        <v>3370</v>
      </c>
      <c r="K13" s="95">
        <v>3105</v>
      </c>
      <c r="L13" s="58">
        <v>0</v>
      </c>
      <c r="M13" s="58">
        <v>0</v>
      </c>
      <c r="N13" s="58">
        <v>0</v>
      </c>
      <c r="O13" s="58">
        <v>0</v>
      </c>
      <c r="P13" s="95">
        <v>2465</v>
      </c>
    </row>
    <row r="14" spans="1:16" ht="15.75" customHeight="1">
      <c r="A14" s="58">
        <v>5</v>
      </c>
      <c r="B14" s="58" t="s">
        <v>293</v>
      </c>
      <c r="C14" s="95">
        <v>2521</v>
      </c>
      <c r="D14" s="95">
        <v>2468</v>
      </c>
      <c r="E14" s="95">
        <v>2902</v>
      </c>
      <c r="F14" s="95">
        <v>2359</v>
      </c>
      <c r="G14" s="95">
        <v>2887</v>
      </c>
      <c r="H14" s="95">
        <v>2801</v>
      </c>
      <c r="I14" s="95">
        <v>2468</v>
      </c>
      <c r="J14" s="95">
        <v>2970</v>
      </c>
      <c r="K14" s="95">
        <v>2690</v>
      </c>
      <c r="L14" s="58">
        <v>0</v>
      </c>
      <c r="M14" s="58">
        <v>0</v>
      </c>
      <c r="N14" s="58">
        <v>0</v>
      </c>
      <c r="O14" s="58">
        <v>0</v>
      </c>
      <c r="P14" s="95">
        <v>2791</v>
      </c>
    </row>
    <row r="15" spans="1:16" ht="15.75" customHeight="1">
      <c r="A15" s="58">
        <v>6</v>
      </c>
      <c r="B15" s="58" t="s">
        <v>288</v>
      </c>
      <c r="C15" s="95">
        <v>2122</v>
      </c>
      <c r="D15" s="95">
        <v>2102</v>
      </c>
      <c r="E15" s="95">
        <v>2204</v>
      </c>
      <c r="F15" s="95">
        <v>1694</v>
      </c>
      <c r="G15" s="95">
        <v>2093</v>
      </c>
      <c r="H15" s="95">
        <v>2130</v>
      </c>
      <c r="I15" s="95">
        <v>2119</v>
      </c>
      <c r="J15" s="95">
        <v>2054</v>
      </c>
      <c r="K15" s="95">
        <v>2376</v>
      </c>
      <c r="L15" s="58">
        <v>0</v>
      </c>
      <c r="M15" s="58">
        <v>0</v>
      </c>
      <c r="N15" s="58">
        <v>0</v>
      </c>
      <c r="O15" s="58">
        <v>0</v>
      </c>
      <c r="P15" s="95">
        <v>1752</v>
      </c>
    </row>
    <row r="16" spans="1:16" ht="15.75" customHeight="1">
      <c r="A16" s="58">
        <v>7</v>
      </c>
      <c r="B16" s="58" t="s">
        <v>286</v>
      </c>
      <c r="C16" s="95">
        <v>2431</v>
      </c>
      <c r="D16" s="95">
        <v>2421</v>
      </c>
      <c r="E16" s="95">
        <v>2655</v>
      </c>
      <c r="F16" s="95">
        <v>2132</v>
      </c>
      <c r="G16" s="95">
        <v>2801</v>
      </c>
      <c r="H16" s="95">
        <v>2713</v>
      </c>
      <c r="I16" s="95">
        <v>2552</v>
      </c>
      <c r="J16" s="95">
        <v>3222</v>
      </c>
      <c r="K16" s="95">
        <v>2850</v>
      </c>
      <c r="L16" s="58">
        <v>0</v>
      </c>
      <c r="M16" s="58">
        <v>0</v>
      </c>
      <c r="N16" s="58">
        <v>0</v>
      </c>
      <c r="O16" s="58">
        <v>0</v>
      </c>
      <c r="P16" s="95">
        <v>2409</v>
      </c>
    </row>
    <row r="17" spans="1:16" ht="15.75" customHeight="1">
      <c r="A17" s="58">
        <v>8</v>
      </c>
      <c r="B17" s="58" t="s">
        <v>292</v>
      </c>
      <c r="C17" s="95">
        <v>2020</v>
      </c>
      <c r="D17" s="95">
        <v>1994</v>
      </c>
      <c r="E17" s="95">
        <v>2024</v>
      </c>
      <c r="F17" s="95">
        <v>1735</v>
      </c>
      <c r="G17" s="95">
        <v>2145</v>
      </c>
      <c r="H17" s="95">
        <v>2127</v>
      </c>
      <c r="I17" s="95">
        <v>2003</v>
      </c>
      <c r="J17" s="95">
        <v>2530</v>
      </c>
      <c r="K17" s="95">
        <v>2399</v>
      </c>
      <c r="L17" s="58">
        <v>0</v>
      </c>
      <c r="M17" s="58">
        <v>0</v>
      </c>
      <c r="N17" s="58">
        <v>0</v>
      </c>
      <c r="O17" s="58">
        <v>0</v>
      </c>
      <c r="P17" s="95">
        <v>1919</v>
      </c>
    </row>
    <row r="18" spans="1:16" ht="15.75" customHeight="1">
      <c r="A18" s="58">
        <v>9</v>
      </c>
      <c r="B18" s="58" t="s">
        <v>294</v>
      </c>
      <c r="C18" s="58">
        <v>650</v>
      </c>
      <c r="D18" s="58">
        <v>645</v>
      </c>
      <c r="E18" s="58">
        <v>622</v>
      </c>
      <c r="F18" s="58">
        <v>605</v>
      </c>
      <c r="G18" s="58">
        <v>718</v>
      </c>
      <c r="H18" s="58">
        <v>712</v>
      </c>
      <c r="I18" s="58">
        <v>645</v>
      </c>
      <c r="J18" s="58">
        <v>721</v>
      </c>
      <c r="K18" s="58">
        <v>710</v>
      </c>
      <c r="L18" s="58">
        <v>0</v>
      </c>
      <c r="M18" s="58">
        <v>0</v>
      </c>
      <c r="N18" s="58">
        <v>0</v>
      </c>
      <c r="O18" s="58">
        <v>0</v>
      </c>
      <c r="P18" s="58">
        <v>486</v>
      </c>
    </row>
    <row r="19" spans="1:16" ht="15.75" customHeight="1">
      <c r="A19" s="58">
        <v>10</v>
      </c>
      <c r="B19" s="58" t="s">
        <v>287</v>
      </c>
      <c r="C19" s="95">
        <v>1901</v>
      </c>
      <c r="D19" s="95">
        <v>1877</v>
      </c>
      <c r="E19" s="95">
        <v>1898</v>
      </c>
      <c r="F19" s="95">
        <v>1588</v>
      </c>
      <c r="G19" s="95">
        <v>2131</v>
      </c>
      <c r="H19" s="95">
        <v>2075</v>
      </c>
      <c r="I19" s="95">
        <v>1913</v>
      </c>
      <c r="J19" s="95">
        <v>2109</v>
      </c>
      <c r="K19" s="95">
        <v>2098</v>
      </c>
      <c r="L19" s="58">
        <v>0</v>
      </c>
      <c r="M19" s="58">
        <v>0</v>
      </c>
      <c r="N19" s="58">
        <v>0</v>
      </c>
      <c r="O19" s="58">
        <v>0</v>
      </c>
      <c r="P19" s="95">
        <v>1836</v>
      </c>
    </row>
    <row r="20" spans="1:16" ht="15.75" customHeight="1">
      <c r="A20" s="58">
        <v>11</v>
      </c>
      <c r="B20" s="58" t="s">
        <v>289</v>
      </c>
      <c r="C20" s="95">
        <v>1944</v>
      </c>
      <c r="D20" s="95">
        <v>1914</v>
      </c>
      <c r="E20" s="95">
        <v>1944</v>
      </c>
      <c r="F20" s="95">
        <v>1787</v>
      </c>
      <c r="G20" s="95">
        <v>2245</v>
      </c>
      <c r="H20" s="95">
        <v>2184</v>
      </c>
      <c r="I20" s="95">
        <v>1920</v>
      </c>
      <c r="J20" s="95">
        <v>2030</v>
      </c>
      <c r="K20" s="95">
        <v>1963</v>
      </c>
      <c r="L20" s="58">
        <v>0</v>
      </c>
      <c r="M20" s="58">
        <v>0</v>
      </c>
      <c r="N20" s="58">
        <v>0</v>
      </c>
      <c r="O20" s="58">
        <v>0</v>
      </c>
      <c r="P20" s="95">
        <v>1958</v>
      </c>
    </row>
    <row r="21" spans="1:16" ht="15.75" customHeight="1">
      <c r="A21" s="58">
        <v>12</v>
      </c>
      <c r="B21" s="58" t="s">
        <v>296</v>
      </c>
      <c r="C21" s="58">
        <v>675</v>
      </c>
      <c r="D21" s="58">
        <v>670</v>
      </c>
      <c r="E21" s="58">
        <v>693</v>
      </c>
      <c r="F21" s="58">
        <v>637</v>
      </c>
      <c r="G21" s="58">
        <v>729</v>
      </c>
      <c r="H21" s="58">
        <v>705</v>
      </c>
      <c r="I21" s="58">
        <v>681</v>
      </c>
      <c r="J21" s="58">
        <v>693</v>
      </c>
      <c r="K21" s="58">
        <v>646</v>
      </c>
      <c r="L21" s="58">
        <v>0</v>
      </c>
      <c r="M21" s="58">
        <v>0</v>
      </c>
      <c r="N21" s="58">
        <v>0</v>
      </c>
      <c r="O21" s="58">
        <v>0</v>
      </c>
      <c r="P21" s="58">
        <v>676</v>
      </c>
    </row>
    <row r="22" spans="1:16" ht="15.75" customHeight="1">
      <c r="A22" s="58">
        <v>13</v>
      </c>
      <c r="B22" s="58" t="s">
        <v>1183</v>
      </c>
      <c r="C22" s="95">
        <v>2051</v>
      </c>
      <c r="D22" s="95">
        <v>2032</v>
      </c>
      <c r="E22" s="95">
        <v>2178</v>
      </c>
      <c r="F22" s="95">
        <v>1656</v>
      </c>
      <c r="G22" s="95">
        <v>2347</v>
      </c>
      <c r="H22" s="95">
        <v>2146</v>
      </c>
      <c r="I22" s="95">
        <v>2103</v>
      </c>
      <c r="J22" s="95">
        <v>2289</v>
      </c>
      <c r="K22" s="95">
        <v>1998</v>
      </c>
      <c r="L22" s="58">
        <v>0</v>
      </c>
      <c r="M22" s="58">
        <v>0</v>
      </c>
      <c r="N22" s="58">
        <v>0</v>
      </c>
      <c r="O22" s="58">
        <v>0</v>
      </c>
      <c r="P22" s="95">
        <v>1964</v>
      </c>
    </row>
    <row r="23" s="65" customFormat="1" ht="15"/>
  </sheetData>
  <sheetProtection/>
  <mergeCells count="22">
    <mergeCell ref="P5:P7"/>
    <mergeCell ref="K6:K7"/>
    <mergeCell ref="L5:M5"/>
    <mergeCell ref="L6:L7"/>
    <mergeCell ref="M6:M7"/>
    <mergeCell ref="N5:O5"/>
    <mergeCell ref="F6:F7"/>
    <mergeCell ref="J5:K5"/>
    <mergeCell ref="J6:J7"/>
    <mergeCell ref="E5:I5"/>
    <mergeCell ref="I6:I7"/>
    <mergeCell ref="H6:H7"/>
    <mergeCell ref="D5:D7"/>
    <mergeCell ref="N6:N7"/>
    <mergeCell ref="O6:O7"/>
    <mergeCell ref="A2:P2"/>
    <mergeCell ref="B5:B7"/>
    <mergeCell ref="A5:A7"/>
    <mergeCell ref="A3:P3"/>
    <mergeCell ref="G6:G7"/>
    <mergeCell ref="C5:C7"/>
    <mergeCell ref="E6:E7"/>
  </mergeCells>
  <printOptions horizontalCentered="1"/>
  <pageMargins left="0.5" right="0.5" top="0.5" bottom="0.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Z22"/>
  <sheetViews>
    <sheetView zoomScalePageLayoutView="0" workbookViewId="0" topLeftCell="A1">
      <selection activeCell="M13" sqref="M13"/>
    </sheetView>
  </sheetViews>
  <sheetFormatPr defaultColWidth="9.140625" defaultRowHeight="12.75"/>
  <cols>
    <col min="1" max="1" width="4.7109375" style="2" customWidth="1"/>
    <col min="2" max="2" width="17.57421875" style="2" customWidth="1"/>
    <col min="3" max="3" width="6.140625" style="2" customWidth="1"/>
    <col min="4" max="4" width="6.57421875" style="2" customWidth="1"/>
    <col min="5" max="5" width="5.7109375" style="2" customWidth="1"/>
    <col min="6" max="6" width="5.57421875" style="2" customWidth="1"/>
    <col min="7" max="26" width="4.57421875" style="2" customWidth="1"/>
    <col min="27" max="16384" width="9.140625" style="2" customWidth="1"/>
  </cols>
  <sheetData>
    <row r="1" spans="1:25" ht="15.75" customHeight="1">
      <c r="A1" s="18" t="s">
        <v>240</v>
      </c>
      <c r="B1" s="18"/>
      <c r="C1" s="16"/>
      <c r="D1" s="16"/>
      <c r="E1" s="16"/>
      <c r="F1" s="16"/>
      <c r="G1" s="16"/>
      <c r="H1" s="16"/>
      <c r="I1" s="16"/>
      <c r="J1" s="16"/>
      <c r="K1" s="16"/>
      <c r="L1" s="16"/>
      <c r="M1" s="16"/>
      <c r="N1" s="16"/>
      <c r="O1" s="16"/>
      <c r="P1" s="16"/>
      <c r="Q1" s="16"/>
      <c r="R1" s="16"/>
      <c r="S1" s="16"/>
      <c r="T1" s="16"/>
      <c r="U1" s="16"/>
      <c r="V1" s="16"/>
      <c r="W1" s="16"/>
      <c r="X1" s="16"/>
      <c r="Y1" s="16"/>
    </row>
    <row r="2" spans="1:26" ht="15.75" customHeight="1">
      <c r="A2" s="756" t="s">
        <v>44</v>
      </c>
      <c r="B2" s="756"/>
      <c r="C2" s="756"/>
      <c r="D2" s="756"/>
      <c r="E2" s="756"/>
      <c r="F2" s="756"/>
      <c r="G2" s="756"/>
      <c r="H2" s="756"/>
      <c r="I2" s="756"/>
      <c r="J2" s="756"/>
      <c r="K2" s="756"/>
      <c r="L2" s="756"/>
      <c r="M2" s="756"/>
      <c r="N2" s="756"/>
      <c r="O2" s="756"/>
      <c r="P2" s="756"/>
      <c r="Q2" s="756"/>
      <c r="R2" s="756"/>
      <c r="S2" s="756"/>
      <c r="T2" s="756"/>
      <c r="U2" s="756"/>
      <c r="V2" s="756"/>
      <c r="W2" s="756"/>
      <c r="X2" s="756"/>
      <c r="Y2" s="756"/>
      <c r="Z2" s="756"/>
    </row>
    <row r="3" spans="1:26" ht="15.75" customHeight="1">
      <c r="A3" s="749" t="s">
        <v>1185</v>
      </c>
      <c r="B3" s="757"/>
      <c r="C3" s="757"/>
      <c r="D3" s="757"/>
      <c r="E3" s="757"/>
      <c r="F3" s="757"/>
      <c r="G3" s="757"/>
      <c r="H3" s="757"/>
      <c r="I3" s="757"/>
      <c r="J3" s="757"/>
      <c r="K3" s="757"/>
      <c r="L3" s="757"/>
      <c r="M3" s="757"/>
      <c r="N3" s="757"/>
      <c r="O3" s="757"/>
      <c r="P3" s="757"/>
      <c r="Q3" s="757"/>
      <c r="R3" s="757"/>
      <c r="S3" s="757"/>
      <c r="T3" s="757"/>
      <c r="U3" s="757"/>
      <c r="V3" s="757"/>
      <c r="W3" s="757"/>
      <c r="X3" s="757"/>
      <c r="Y3" s="757"/>
      <c r="Z3" s="757"/>
    </row>
    <row r="4" spans="1:25" ht="15.75" customHeight="1">
      <c r="A4" s="16"/>
      <c r="B4" s="16"/>
      <c r="C4" s="16"/>
      <c r="D4" s="16"/>
      <c r="E4" s="16"/>
      <c r="F4" s="16"/>
      <c r="G4" s="16"/>
      <c r="H4" s="16"/>
      <c r="I4" s="16"/>
      <c r="J4" s="16"/>
      <c r="K4" s="16"/>
      <c r="L4" s="16"/>
      <c r="M4" s="16"/>
      <c r="N4" s="16"/>
      <c r="O4" s="16"/>
      <c r="P4" s="16"/>
      <c r="Q4" s="16"/>
      <c r="R4" s="16"/>
      <c r="S4" s="16"/>
      <c r="T4" s="16"/>
      <c r="U4" s="16"/>
      <c r="V4" s="16"/>
      <c r="W4" s="16"/>
      <c r="X4" s="16"/>
      <c r="Y4" s="16"/>
    </row>
    <row r="5" spans="1:26" ht="45" customHeight="1">
      <c r="A5" s="750" t="s">
        <v>73</v>
      </c>
      <c r="B5" s="750" t="s">
        <v>235</v>
      </c>
      <c r="C5" s="752" t="s">
        <v>122</v>
      </c>
      <c r="D5" s="753"/>
      <c r="E5" s="752" t="s">
        <v>123</v>
      </c>
      <c r="F5" s="753"/>
      <c r="G5" s="752" t="s">
        <v>77</v>
      </c>
      <c r="H5" s="753"/>
      <c r="I5" s="752" t="s">
        <v>124</v>
      </c>
      <c r="J5" s="753"/>
      <c r="K5" s="752" t="s">
        <v>78</v>
      </c>
      <c r="L5" s="753"/>
      <c r="M5" s="752" t="s">
        <v>125</v>
      </c>
      <c r="N5" s="753"/>
      <c r="O5" s="754" t="s">
        <v>126</v>
      </c>
      <c r="P5" s="755"/>
      <c r="Q5" s="752" t="s">
        <v>127</v>
      </c>
      <c r="R5" s="753"/>
      <c r="S5" s="752" t="s">
        <v>128</v>
      </c>
      <c r="T5" s="753"/>
      <c r="U5" s="754" t="s">
        <v>129</v>
      </c>
      <c r="V5" s="755"/>
      <c r="W5" s="752" t="s">
        <v>130</v>
      </c>
      <c r="X5" s="753"/>
      <c r="Y5" s="752" t="s">
        <v>120</v>
      </c>
      <c r="Z5" s="753"/>
    </row>
    <row r="6" spans="1:26" ht="15.75" customHeight="1">
      <c r="A6" s="751"/>
      <c r="B6" s="751"/>
      <c r="C6" s="10" t="s">
        <v>79</v>
      </c>
      <c r="D6" s="9" t="s">
        <v>85</v>
      </c>
      <c r="E6" s="24" t="s">
        <v>79</v>
      </c>
      <c r="F6" s="9" t="s">
        <v>85</v>
      </c>
      <c r="G6" s="25" t="s">
        <v>79</v>
      </c>
      <c r="H6" s="9" t="s">
        <v>85</v>
      </c>
      <c r="I6" s="25" t="s">
        <v>79</v>
      </c>
      <c r="J6" s="9" t="s">
        <v>85</v>
      </c>
      <c r="K6" s="25" t="s">
        <v>79</v>
      </c>
      <c r="L6" s="9" t="s">
        <v>85</v>
      </c>
      <c r="M6" s="25" t="s">
        <v>79</v>
      </c>
      <c r="N6" s="9" t="s">
        <v>85</v>
      </c>
      <c r="O6" s="25" t="s">
        <v>79</v>
      </c>
      <c r="P6" s="9" t="s">
        <v>85</v>
      </c>
      <c r="Q6" s="25" t="s">
        <v>79</v>
      </c>
      <c r="R6" s="9" t="s">
        <v>85</v>
      </c>
      <c r="S6" s="25" t="s">
        <v>79</v>
      </c>
      <c r="T6" s="9" t="s">
        <v>85</v>
      </c>
      <c r="U6" s="25" t="s">
        <v>79</v>
      </c>
      <c r="V6" s="9" t="s">
        <v>85</v>
      </c>
      <c r="W6" s="25" t="s">
        <v>79</v>
      </c>
      <c r="X6" s="9" t="s">
        <v>85</v>
      </c>
      <c r="Y6" s="25" t="s">
        <v>79</v>
      </c>
      <c r="Z6" s="5" t="s">
        <v>85</v>
      </c>
    </row>
    <row r="7" spans="1:26" ht="15.75" customHeight="1">
      <c r="A7" s="42">
        <v>1</v>
      </c>
      <c r="B7" s="46">
        <v>2</v>
      </c>
      <c r="C7" s="47">
        <v>3</v>
      </c>
      <c r="D7" s="48">
        <v>4</v>
      </c>
      <c r="E7" s="47">
        <v>5</v>
      </c>
      <c r="F7" s="49">
        <v>6</v>
      </c>
      <c r="G7" s="50">
        <v>7</v>
      </c>
      <c r="H7" s="49">
        <v>8</v>
      </c>
      <c r="I7" s="50">
        <v>9</v>
      </c>
      <c r="J7" s="49">
        <v>10</v>
      </c>
      <c r="K7" s="50">
        <v>11</v>
      </c>
      <c r="L7" s="49">
        <v>12</v>
      </c>
      <c r="M7" s="50">
        <v>13</v>
      </c>
      <c r="N7" s="49">
        <v>14</v>
      </c>
      <c r="O7" s="50">
        <v>15</v>
      </c>
      <c r="P7" s="49">
        <v>16</v>
      </c>
      <c r="Q7" s="50">
        <v>17</v>
      </c>
      <c r="R7" s="49">
        <v>18</v>
      </c>
      <c r="S7" s="50">
        <v>19</v>
      </c>
      <c r="T7" s="49">
        <v>20</v>
      </c>
      <c r="U7" s="50">
        <v>21</v>
      </c>
      <c r="V7" s="49">
        <v>22</v>
      </c>
      <c r="W7" s="50">
        <v>23</v>
      </c>
      <c r="X7" s="49">
        <v>24</v>
      </c>
      <c r="Y7" s="50">
        <v>25</v>
      </c>
      <c r="Z7" s="51">
        <v>26</v>
      </c>
    </row>
    <row r="8" spans="1:26" ht="15.75" customHeight="1">
      <c r="A8" s="79"/>
      <c r="B8" s="80" t="s">
        <v>277</v>
      </c>
      <c r="C8" s="21">
        <v>0</v>
      </c>
      <c r="D8" s="21">
        <v>0</v>
      </c>
      <c r="E8" s="21">
        <v>0</v>
      </c>
      <c r="F8" s="21">
        <v>0</v>
      </c>
      <c r="G8" s="2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row>
    <row r="9" spans="1:26" ht="15.75" customHeight="1">
      <c r="A9" s="11">
        <v>1</v>
      </c>
      <c r="B9" s="81" t="s">
        <v>285</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row>
    <row r="10" spans="1:26" ht="15.75" customHeight="1">
      <c r="A10" s="11">
        <v>2</v>
      </c>
      <c r="B10" s="81" t="s">
        <v>286</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row>
    <row r="11" spans="1:26" ht="15.75" customHeight="1">
      <c r="A11" s="11">
        <v>3</v>
      </c>
      <c r="B11" s="81" t="s">
        <v>287</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row>
    <row r="12" spans="1:26" ht="15.75" customHeight="1">
      <c r="A12" s="11">
        <v>4</v>
      </c>
      <c r="B12" s="81" t="s">
        <v>288</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row>
    <row r="13" spans="1:26" ht="15.75" customHeight="1">
      <c r="A13" s="11">
        <v>5</v>
      </c>
      <c r="B13" s="81" t="s">
        <v>289</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row>
    <row r="14" spans="1:26" ht="15.75" customHeight="1">
      <c r="A14" s="11">
        <v>6</v>
      </c>
      <c r="B14" s="81" t="s">
        <v>290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row>
    <row r="15" spans="1:26" ht="15.75" customHeight="1">
      <c r="A15" s="11">
        <v>7</v>
      </c>
      <c r="B15" s="81" t="s">
        <v>303</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row>
    <row r="16" spans="1:26" ht="15.75" customHeight="1">
      <c r="A16" s="11">
        <v>8</v>
      </c>
      <c r="B16" s="81" t="s">
        <v>291</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row>
    <row r="17" spans="1:26" ht="15.75" customHeight="1">
      <c r="A17" s="11">
        <v>9</v>
      </c>
      <c r="B17" s="81" t="s">
        <v>292</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row>
    <row r="18" spans="1:26" ht="15.75" customHeight="1">
      <c r="A18" s="11">
        <v>10</v>
      </c>
      <c r="B18" s="81" t="s">
        <v>293</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row>
    <row r="19" spans="1:26" ht="15.75" customHeight="1">
      <c r="A19" s="11">
        <v>11</v>
      </c>
      <c r="B19" s="81" t="s">
        <v>294</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row>
    <row r="20" spans="1:26" ht="15.75" customHeight="1">
      <c r="A20" s="11">
        <v>12</v>
      </c>
      <c r="B20" s="81" t="s">
        <v>295</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row>
    <row r="21" spans="1:26" ht="15.75" customHeight="1">
      <c r="A21" s="11">
        <v>13</v>
      </c>
      <c r="B21" s="81" t="s">
        <v>296</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row>
    <row r="22" spans="1:26" ht="15.75" customHeight="1">
      <c r="A22" s="14"/>
      <c r="B22" s="14"/>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row>
  </sheetData>
  <sheetProtection/>
  <mergeCells count="16">
    <mergeCell ref="A2:Z2"/>
    <mergeCell ref="S5:T5"/>
    <mergeCell ref="U5:V5"/>
    <mergeCell ref="W5:X5"/>
    <mergeCell ref="Y5:Z5"/>
    <mergeCell ref="K5:L5"/>
    <mergeCell ref="M5:N5"/>
    <mergeCell ref="A3:Z3"/>
    <mergeCell ref="C5:D5"/>
    <mergeCell ref="E5:F5"/>
    <mergeCell ref="B5:B6"/>
    <mergeCell ref="A5:A6"/>
    <mergeCell ref="G5:H5"/>
    <mergeCell ref="I5:J5"/>
    <mergeCell ref="O5:P5"/>
    <mergeCell ref="Q5:R5"/>
  </mergeCells>
  <printOptions horizontalCentered="1"/>
  <pageMargins left="0.5" right="0.5" top="0.5" bottom="0.5"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A1:Q61"/>
  <sheetViews>
    <sheetView zoomScalePageLayoutView="0" workbookViewId="0" topLeftCell="A1">
      <pane ySplit="6" topLeftCell="A22" activePane="bottomLeft" state="frozen"/>
      <selection pane="topLeft" activeCell="A1" sqref="A1"/>
      <selection pane="bottomLeft" activeCell="B1" sqref="B1:I16384"/>
    </sheetView>
  </sheetViews>
  <sheetFormatPr defaultColWidth="9.140625" defaultRowHeight="12.75"/>
  <cols>
    <col min="1" max="1" width="5.421875" style="99" customWidth="1"/>
    <col min="2" max="2" width="29.28125" style="99" customWidth="1"/>
    <col min="3" max="3" width="10.421875" style="99" customWidth="1"/>
    <col min="4" max="4" width="10.7109375" style="99" customWidth="1"/>
    <col min="5" max="5" width="10.57421875" style="99" customWidth="1"/>
    <col min="6" max="6" width="11.28125" style="99" customWidth="1"/>
    <col min="7" max="7" width="9.57421875" style="99" customWidth="1"/>
    <col min="8" max="8" width="11.140625" style="99" customWidth="1"/>
    <col min="9" max="9" width="10.00390625" style="99" customWidth="1"/>
    <col min="10" max="10" width="8.8515625" style="99" customWidth="1"/>
    <col min="11" max="11" width="9.8515625" style="99" customWidth="1"/>
    <col min="12" max="12" width="8.8515625" style="99" customWidth="1"/>
    <col min="13" max="13" width="10.28125" style="99" customWidth="1"/>
    <col min="14" max="16" width="9.00390625" style="99" customWidth="1"/>
    <col min="17" max="16384" width="9.140625" style="99" customWidth="1"/>
  </cols>
  <sheetData>
    <row r="1" spans="1:13" ht="15.75" customHeight="1">
      <c r="A1" s="98" t="s">
        <v>241</v>
      </c>
      <c r="B1" s="98"/>
      <c r="C1" s="98"/>
      <c r="D1" s="98"/>
      <c r="E1" s="98"/>
      <c r="F1" s="98"/>
      <c r="G1" s="98"/>
      <c r="H1" s="98"/>
      <c r="I1" s="98"/>
      <c r="J1" s="98"/>
      <c r="K1" s="98"/>
      <c r="L1" s="98"/>
      <c r="M1" s="98"/>
    </row>
    <row r="2" spans="1:13" ht="15.75" customHeight="1">
      <c r="A2" s="760" t="s">
        <v>131</v>
      </c>
      <c r="B2" s="760"/>
      <c r="C2" s="760"/>
      <c r="D2" s="760"/>
      <c r="E2" s="760"/>
      <c r="F2" s="760"/>
      <c r="G2" s="760"/>
      <c r="H2" s="760"/>
      <c r="I2" s="760"/>
      <c r="J2" s="760"/>
      <c r="K2" s="760"/>
      <c r="L2" s="760"/>
      <c r="M2" s="760"/>
    </row>
    <row r="3" spans="1:13" ht="15.75" customHeight="1">
      <c r="A3" s="761" t="s">
        <v>1184</v>
      </c>
      <c r="B3" s="761"/>
      <c r="C3" s="761"/>
      <c r="D3" s="761"/>
      <c r="E3" s="761"/>
      <c r="F3" s="761"/>
      <c r="G3" s="761"/>
      <c r="H3" s="761"/>
      <c r="I3" s="761"/>
      <c r="J3" s="761"/>
      <c r="K3" s="761"/>
      <c r="L3" s="761"/>
      <c r="M3" s="761"/>
    </row>
    <row r="4" spans="1:13" ht="18.75" customHeight="1">
      <c r="A4" s="663" t="s">
        <v>73</v>
      </c>
      <c r="B4" s="663" t="s">
        <v>95</v>
      </c>
      <c r="C4" s="762" t="s">
        <v>276</v>
      </c>
      <c r="D4" s="763"/>
      <c r="E4" s="763"/>
      <c r="F4" s="763"/>
      <c r="G4" s="764"/>
      <c r="H4" s="762" t="s">
        <v>132</v>
      </c>
      <c r="I4" s="763"/>
      <c r="J4" s="763"/>
      <c r="K4" s="763"/>
      <c r="L4" s="764"/>
      <c r="M4" s="663" t="s">
        <v>133</v>
      </c>
    </row>
    <row r="5" spans="1:13" ht="18.75" customHeight="1">
      <c r="A5" s="664"/>
      <c r="B5" s="664"/>
      <c r="C5" s="663" t="s">
        <v>82</v>
      </c>
      <c r="D5" s="668" t="s">
        <v>98</v>
      </c>
      <c r="E5" s="758"/>
      <c r="F5" s="758"/>
      <c r="G5" s="669"/>
      <c r="H5" s="663" t="s">
        <v>82</v>
      </c>
      <c r="I5" s="668" t="s">
        <v>98</v>
      </c>
      <c r="J5" s="758"/>
      <c r="K5" s="758"/>
      <c r="L5" s="669"/>
      <c r="M5" s="664"/>
    </row>
    <row r="6" spans="1:16" ht="68.25" customHeight="1">
      <c r="A6" s="665"/>
      <c r="B6" s="665"/>
      <c r="C6" s="665"/>
      <c r="D6" s="100" t="s">
        <v>87</v>
      </c>
      <c r="E6" s="100" t="s">
        <v>89</v>
      </c>
      <c r="F6" s="100" t="s">
        <v>252</v>
      </c>
      <c r="G6" s="102" t="s">
        <v>134</v>
      </c>
      <c r="H6" s="665"/>
      <c r="I6" s="100" t="s">
        <v>87</v>
      </c>
      <c r="J6" s="103" t="s">
        <v>89</v>
      </c>
      <c r="K6" s="100" t="s">
        <v>252</v>
      </c>
      <c r="L6" s="101" t="s">
        <v>134</v>
      </c>
      <c r="M6" s="665"/>
      <c r="N6" s="100" t="s">
        <v>1266</v>
      </c>
      <c r="O6" s="100" t="s">
        <v>1267</v>
      </c>
      <c r="P6" s="100" t="s">
        <v>1268</v>
      </c>
    </row>
    <row r="7" spans="1:13" ht="15.75" customHeight="1">
      <c r="A7" s="104">
        <v>1</v>
      </c>
      <c r="B7" s="105">
        <v>2</v>
      </c>
      <c r="C7" s="106">
        <v>3</v>
      </c>
      <c r="D7" s="105">
        <v>4</v>
      </c>
      <c r="E7" s="106">
        <v>5</v>
      </c>
      <c r="F7" s="106">
        <v>6</v>
      </c>
      <c r="G7" s="106">
        <v>7</v>
      </c>
      <c r="H7" s="106">
        <v>8</v>
      </c>
      <c r="I7" s="105">
        <v>9</v>
      </c>
      <c r="J7" s="106">
        <v>10</v>
      </c>
      <c r="K7" s="105">
        <v>11</v>
      </c>
      <c r="L7" s="106">
        <v>12</v>
      </c>
      <c r="M7" s="106">
        <v>13</v>
      </c>
    </row>
    <row r="8" spans="1:16" s="109" customFormat="1" ht="15.75" customHeight="1">
      <c r="A8" s="107"/>
      <c r="B8" s="107" t="s">
        <v>277</v>
      </c>
      <c r="C8" s="108">
        <f>C9+C53</f>
        <v>2204582</v>
      </c>
      <c r="D8" s="108">
        <f aca="true" t="shared" si="0" ref="D8:M8">D9+D53</f>
        <v>1146723</v>
      </c>
      <c r="E8" s="108">
        <f t="shared" si="0"/>
        <v>1321858</v>
      </c>
      <c r="F8" s="108">
        <f t="shared" si="0"/>
        <v>335281</v>
      </c>
      <c r="G8" s="108">
        <f t="shared" si="0"/>
        <v>314987</v>
      </c>
      <c r="H8" s="108">
        <f t="shared" si="0"/>
        <v>205225</v>
      </c>
      <c r="I8" s="108">
        <f t="shared" si="0"/>
        <v>99880</v>
      </c>
      <c r="J8" s="108">
        <f t="shared" si="0"/>
        <v>188610</v>
      </c>
      <c r="K8" s="108">
        <f t="shared" si="0"/>
        <v>19100</v>
      </c>
      <c r="L8" s="108">
        <f t="shared" si="0"/>
        <v>36533</v>
      </c>
      <c r="M8" s="108">
        <f t="shared" si="0"/>
        <v>1464444</v>
      </c>
      <c r="N8" s="618"/>
      <c r="O8" s="618"/>
      <c r="P8" s="618"/>
    </row>
    <row r="9" spans="1:16" s="109" customFormat="1" ht="15.75" customHeight="1">
      <c r="A9" s="110" t="s">
        <v>71</v>
      </c>
      <c r="B9" s="111" t="s">
        <v>236</v>
      </c>
      <c r="C9" s="112">
        <f aca="true" t="shared" si="1" ref="C9:M9">C10+C24</f>
        <v>2172992</v>
      </c>
      <c r="D9" s="112">
        <f t="shared" si="1"/>
        <v>1131688</v>
      </c>
      <c r="E9" s="112">
        <f t="shared" si="1"/>
        <v>1292915</v>
      </c>
      <c r="F9" s="112">
        <f t="shared" si="1"/>
        <v>335281</v>
      </c>
      <c r="G9" s="112">
        <f t="shared" si="1"/>
        <v>312975</v>
      </c>
      <c r="H9" s="112">
        <f t="shared" si="1"/>
        <v>202117</v>
      </c>
      <c r="I9" s="112">
        <f t="shared" si="1"/>
        <v>97931</v>
      </c>
      <c r="J9" s="112">
        <f t="shared" si="1"/>
        <v>185528</v>
      </c>
      <c r="K9" s="112">
        <f t="shared" si="1"/>
        <v>19100</v>
      </c>
      <c r="L9" s="112">
        <f t="shared" si="1"/>
        <v>36522</v>
      </c>
      <c r="M9" s="112">
        <f t="shared" si="1"/>
        <v>1460270</v>
      </c>
      <c r="N9" s="619"/>
      <c r="O9" s="619"/>
      <c r="P9" s="619"/>
    </row>
    <row r="10" spans="1:16" s="109" customFormat="1" ht="15.75" customHeight="1">
      <c r="A10" s="114" t="s">
        <v>74</v>
      </c>
      <c r="B10" s="115" t="s">
        <v>234</v>
      </c>
      <c r="C10" s="116">
        <f aca="true" t="shared" si="2" ref="C10:N10">SUM(C11:C15)</f>
        <v>284521</v>
      </c>
      <c r="D10" s="116">
        <f t="shared" si="2"/>
        <v>135622</v>
      </c>
      <c r="E10" s="116">
        <f t="shared" si="2"/>
        <v>138407</v>
      </c>
      <c r="F10" s="116">
        <f t="shared" si="2"/>
        <v>10296</v>
      </c>
      <c r="G10" s="116">
        <f t="shared" si="2"/>
        <v>31210</v>
      </c>
      <c r="H10" s="116">
        <f t="shared" si="2"/>
        <v>59634</v>
      </c>
      <c r="I10" s="116">
        <f t="shared" si="2"/>
        <v>28404</v>
      </c>
      <c r="J10" s="116">
        <f t="shared" si="2"/>
        <v>52841</v>
      </c>
      <c r="K10" s="116">
        <f t="shared" si="2"/>
        <v>6217</v>
      </c>
      <c r="L10" s="116">
        <f t="shared" si="2"/>
        <v>8769</v>
      </c>
      <c r="M10" s="116">
        <f t="shared" si="2"/>
        <v>518965</v>
      </c>
      <c r="N10" s="116">
        <f t="shared" si="2"/>
        <v>850</v>
      </c>
      <c r="O10" s="116"/>
      <c r="P10" s="116"/>
    </row>
    <row r="11" spans="1:16" s="109" customFormat="1" ht="15.75" customHeight="1">
      <c r="A11" s="117">
        <v>1</v>
      </c>
      <c r="B11" s="118" t="s">
        <v>329</v>
      </c>
      <c r="C11" s="119">
        <v>246921</v>
      </c>
      <c r="D11" s="119">
        <v>125140</v>
      </c>
      <c r="E11" s="119">
        <v>117260</v>
      </c>
      <c r="F11" s="119">
        <v>1991</v>
      </c>
      <c r="G11" s="119">
        <v>30202</v>
      </c>
      <c r="H11" s="119">
        <v>50140</v>
      </c>
      <c r="I11" s="119">
        <v>24383</v>
      </c>
      <c r="J11" s="119">
        <v>43585</v>
      </c>
      <c r="K11" s="119">
        <v>921</v>
      </c>
      <c r="L11" s="119">
        <v>8185</v>
      </c>
      <c r="M11" s="119">
        <v>347502</v>
      </c>
      <c r="N11" s="619">
        <v>500</v>
      </c>
      <c r="O11" s="620">
        <f>M11*100/(365*N11)</f>
        <v>190.41205479452054</v>
      </c>
      <c r="P11" s="619">
        <f>O11*N11/100</f>
        <v>952.0602739726028</v>
      </c>
    </row>
    <row r="12" spans="1:16" s="109" customFormat="1" ht="15.75" customHeight="1">
      <c r="A12" s="117">
        <v>2</v>
      </c>
      <c r="B12" s="118" t="s">
        <v>1037</v>
      </c>
      <c r="C12" s="119">
        <v>9415</v>
      </c>
      <c r="D12" s="119">
        <v>4020</v>
      </c>
      <c r="E12" s="119">
        <v>9395</v>
      </c>
      <c r="F12" s="119">
        <v>1387</v>
      </c>
      <c r="G12" s="119">
        <v>912</v>
      </c>
      <c r="H12" s="119">
        <v>3583</v>
      </c>
      <c r="I12" s="119">
        <v>1347</v>
      </c>
      <c r="J12" s="119">
        <v>3502</v>
      </c>
      <c r="K12" s="119">
        <v>976</v>
      </c>
      <c r="L12" s="119">
        <v>550</v>
      </c>
      <c r="M12" s="119">
        <v>72289</v>
      </c>
      <c r="N12" s="619">
        <v>100</v>
      </c>
      <c r="O12" s="620">
        <f aca="true" t="shared" si="3" ref="O12:O38">M12*100/(365*N12)</f>
        <v>198.05205479452056</v>
      </c>
      <c r="P12" s="619">
        <f aca="true" t="shared" si="4" ref="P12:P38">O12*N12/100</f>
        <v>198.05205479452056</v>
      </c>
    </row>
    <row r="13" spans="1:16" s="4" customFormat="1" ht="15.75" customHeight="1">
      <c r="A13" s="117">
        <v>3</v>
      </c>
      <c r="B13" s="118" t="s">
        <v>302</v>
      </c>
      <c r="C13" s="457">
        <v>3555</v>
      </c>
      <c r="D13" s="457">
        <v>943</v>
      </c>
      <c r="E13" s="457">
        <v>2584</v>
      </c>
      <c r="F13" s="457">
        <v>0</v>
      </c>
      <c r="G13" s="457">
        <v>32</v>
      </c>
      <c r="H13" s="457">
        <v>1591</v>
      </c>
      <c r="I13" s="457">
        <v>513</v>
      </c>
      <c r="J13" s="457">
        <v>1494</v>
      </c>
      <c r="K13" s="457">
        <v>0</v>
      </c>
      <c r="L13" s="457">
        <v>9</v>
      </c>
      <c r="M13" s="457">
        <v>32616</v>
      </c>
      <c r="N13" s="1">
        <v>100</v>
      </c>
      <c r="O13" s="620">
        <f t="shared" si="3"/>
        <v>89.35890410958905</v>
      </c>
      <c r="P13" s="619">
        <f t="shared" si="4"/>
        <v>89.35890410958906</v>
      </c>
    </row>
    <row r="14" spans="1:16" s="4" customFormat="1" ht="15.75" customHeight="1">
      <c r="A14" s="117">
        <v>4</v>
      </c>
      <c r="B14" s="118" t="s">
        <v>333</v>
      </c>
      <c r="C14" s="119">
        <v>9558</v>
      </c>
      <c r="D14" s="119">
        <v>5519</v>
      </c>
      <c r="E14" s="119">
        <v>9168</v>
      </c>
      <c r="F14" s="119">
        <v>6918</v>
      </c>
      <c r="G14" s="119">
        <v>64</v>
      </c>
      <c r="H14" s="119">
        <v>4320</v>
      </c>
      <c r="I14" s="119">
        <v>2161</v>
      </c>
      <c r="J14" s="119">
        <v>4260</v>
      </c>
      <c r="K14" s="119">
        <v>4320</v>
      </c>
      <c r="L14" s="119">
        <v>25</v>
      </c>
      <c r="M14" s="119">
        <v>66558</v>
      </c>
      <c r="N14" s="1">
        <v>150</v>
      </c>
      <c r="O14" s="620">
        <f t="shared" si="3"/>
        <v>121.56712328767124</v>
      </c>
      <c r="P14" s="619">
        <f t="shared" si="4"/>
        <v>182.35068493150683</v>
      </c>
    </row>
    <row r="15" spans="1:16" s="121" customFormat="1" ht="15.75" hidden="1">
      <c r="A15" s="117">
        <v>5</v>
      </c>
      <c r="B15" s="58" t="s">
        <v>328</v>
      </c>
      <c r="C15" s="119">
        <f>SUM(C16:C20)</f>
        <v>15072</v>
      </c>
      <c r="D15" s="119"/>
      <c r="E15" s="119"/>
      <c r="F15" s="119"/>
      <c r="G15" s="119"/>
      <c r="H15" s="119"/>
      <c r="I15" s="119"/>
      <c r="J15" s="119"/>
      <c r="K15" s="119"/>
      <c r="L15" s="119"/>
      <c r="M15" s="119"/>
      <c r="N15" s="621"/>
      <c r="O15" s="620" t="e">
        <f t="shared" si="3"/>
        <v>#DIV/0!</v>
      </c>
      <c r="P15" s="619" t="e">
        <f t="shared" si="4"/>
        <v>#DIV/0!</v>
      </c>
    </row>
    <row r="16" spans="1:16" s="4" customFormat="1" ht="14.25" customHeight="1" hidden="1">
      <c r="A16" s="117">
        <v>5</v>
      </c>
      <c r="B16" s="58" t="s">
        <v>328</v>
      </c>
      <c r="C16" s="87">
        <f>805+1700</f>
        <v>2505</v>
      </c>
      <c r="D16" s="87">
        <v>1125</v>
      </c>
      <c r="E16" s="87">
        <v>350</v>
      </c>
      <c r="F16" s="87"/>
      <c r="G16" s="87"/>
      <c r="H16" s="87">
        <v>284</v>
      </c>
      <c r="I16" s="87"/>
      <c r="J16" s="87">
        <v>284</v>
      </c>
      <c r="K16" s="87"/>
      <c r="L16" s="87"/>
      <c r="M16" s="87">
        <v>906</v>
      </c>
      <c r="N16" s="1"/>
      <c r="O16" s="620" t="e">
        <f t="shared" si="3"/>
        <v>#DIV/0!</v>
      </c>
      <c r="P16" s="619" t="e">
        <f t="shared" si="4"/>
        <v>#DIV/0!</v>
      </c>
    </row>
    <row r="17" spans="1:16" s="121" customFormat="1" ht="15.75" customHeight="1" hidden="1">
      <c r="A17" s="117">
        <v>5</v>
      </c>
      <c r="B17" s="58" t="s">
        <v>328</v>
      </c>
      <c r="C17" s="119">
        <v>855</v>
      </c>
      <c r="D17" s="119">
        <v>350</v>
      </c>
      <c r="E17" s="119"/>
      <c r="F17" s="119"/>
      <c r="G17" s="119"/>
      <c r="H17" s="119"/>
      <c r="I17" s="119"/>
      <c r="J17" s="119"/>
      <c r="K17" s="119"/>
      <c r="L17" s="119"/>
      <c r="M17" s="119"/>
      <c r="N17" s="621"/>
      <c r="O17" s="620" t="e">
        <f t="shared" si="3"/>
        <v>#DIV/0!</v>
      </c>
      <c r="P17" s="619" t="e">
        <f t="shared" si="4"/>
        <v>#DIV/0!</v>
      </c>
    </row>
    <row r="18" spans="1:16" s="121" customFormat="1" ht="15.75" customHeight="1" hidden="1">
      <c r="A18" s="117">
        <v>5</v>
      </c>
      <c r="B18" s="58" t="s">
        <v>328</v>
      </c>
      <c r="C18" s="119">
        <v>5874</v>
      </c>
      <c r="D18" s="119"/>
      <c r="E18" s="119"/>
      <c r="F18" s="119"/>
      <c r="G18" s="119"/>
      <c r="H18" s="119"/>
      <c r="I18" s="119"/>
      <c r="J18" s="119"/>
      <c r="K18" s="119"/>
      <c r="L18" s="119"/>
      <c r="M18" s="119"/>
      <c r="N18" s="621"/>
      <c r="O18" s="620" t="e">
        <f t="shared" si="3"/>
        <v>#DIV/0!</v>
      </c>
      <c r="P18" s="619" t="e">
        <f t="shared" si="4"/>
        <v>#DIV/0!</v>
      </c>
    </row>
    <row r="19" spans="1:16" s="4" customFormat="1" ht="15.75" customHeight="1" hidden="1">
      <c r="A19" s="117">
        <v>5</v>
      </c>
      <c r="B19" s="58" t="s">
        <v>328</v>
      </c>
      <c r="C19" s="87">
        <v>1239</v>
      </c>
      <c r="D19" s="87">
        <v>162</v>
      </c>
      <c r="E19" s="87"/>
      <c r="F19" s="87"/>
      <c r="G19" s="87">
        <v>56</v>
      </c>
      <c r="H19" s="87"/>
      <c r="I19" s="87"/>
      <c r="J19" s="87"/>
      <c r="K19" s="87"/>
      <c r="L19" s="87"/>
      <c r="M19" s="87"/>
      <c r="N19" s="1"/>
      <c r="O19" s="620" t="e">
        <f t="shared" si="3"/>
        <v>#DIV/0!</v>
      </c>
      <c r="P19" s="619" t="e">
        <f t="shared" si="4"/>
        <v>#DIV/0!</v>
      </c>
    </row>
    <row r="20" spans="1:16" s="121" customFormat="1" ht="15.75" customHeight="1" hidden="1">
      <c r="A20" s="117">
        <v>5</v>
      </c>
      <c r="B20" s="58" t="s">
        <v>328</v>
      </c>
      <c r="C20" s="119">
        <f>C19+C17+C16</f>
        <v>4599</v>
      </c>
      <c r="D20" s="119"/>
      <c r="E20" s="119"/>
      <c r="F20" s="119"/>
      <c r="G20" s="119"/>
      <c r="H20" s="119"/>
      <c r="I20" s="119"/>
      <c r="J20" s="119"/>
      <c r="K20" s="119"/>
      <c r="L20" s="119"/>
      <c r="M20" s="119"/>
      <c r="N20" s="621"/>
      <c r="O20" s="620" t="e">
        <f t="shared" si="3"/>
        <v>#DIV/0!</v>
      </c>
      <c r="P20" s="619" t="e">
        <f t="shared" si="4"/>
        <v>#DIV/0!</v>
      </c>
    </row>
    <row r="21" spans="1:16" s="121" customFormat="1" ht="15.75" customHeight="1" hidden="1">
      <c r="A21" s="117">
        <v>5</v>
      </c>
      <c r="B21" s="58" t="s">
        <v>328</v>
      </c>
      <c r="C21" s="119"/>
      <c r="D21" s="119"/>
      <c r="E21" s="119"/>
      <c r="F21" s="119"/>
      <c r="G21" s="119"/>
      <c r="H21" s="119"/>
      <c r="I21" s="119"/>
      <c r="J21" s="119"/>
      <c r="K21" s="119"/>
      <c r="L21" s="119"/>
      <c r="M21" s="119"/>
      <c r="N21" s="621"/>
      <c r="O21" s="620" t="e">
        <f t="shared" si="3"/>
        <v>#DIV/0!</v>
      </c>
      <c r="P21" s="619" t="e">
        <f t="shared" si="4"/>
        <v>#DIV/0!</v>
      </c>
    </row>
    <row r="22" spans="1:16" s="121" customFormat="1" ht="15.75" customHeight="1">
      <c r="A22" s="117">
        <v>5</v>
      </c>
      <c r="B22" s="58" t="s">
        <v>328</v>
      </c>
      <c r="C22" s="119">
        <v>2392</v>
      </c>
      <c r="D22" s="119">
        <v>1076</v>
      </c>
      <c r="E22" s="119">
        <v>1304</v>
      </c>
      <c r="F22" s="119">
        <v>0</v>
      </c>
      <c r="G22" s="119">
        <v>19</v>
      </c>
      <c r="H22" s="119">
        <v>830</v>
      </c>
      <c r="I22" s="119">
        <v>391</v>
      </c>
      <c r="J22" s="119">
        <v>694</v>
      </c>
      <c r="K22" s="119">
        <v>0</v>
      </c>
      <c r="L22" s="119">
        <v>19</v>
      </c>
      <c r="M22" s="119">
        <v>13749</v>
      </c>
      <c r="N22" s="621">
        <v>50</v>
      </c>
      <c r="O22" s="620">
        <f t="shared" si="3"/>
        <v>75.33698630136986</v>
      </c>
      <c r="P22" s="619">
        <f t="shared" si="4"/>
        <v>37.66849315068493</v>
      </c>
    </row>
    <row r="23" spans="1:16" s="121" customFormat="1" ht="15.75" customHeight="1">
      <c r="A23" s="117">
        <v>6</v>
      </c>
      <c r="B23" s="118" t="s">
        <v>1187</v>
      </c>
      <c r="C23" s="119">
        <v>8704</v>
      </c>
      <c r="D23" s="119">
        <v>5585</v>
      </c>
      <c r="E23" s="119">
        <v>1960</v>
      </c>
      <c r="F23" s="119"/>
      <c r="G23" s="119"/>
      <c r="H23" s="119">
        <v>1870</v>
      </c>
      <c r="I23" s="119">
        <v>1006</v>
      </c>
      <c r="J23" s="119">
        <v>1833</v>
      </c>
      <c r="K23" s="119"/>
      <c r="L23" s="119"/>
      <c r="M23" s="119">
        <v>6202</v>
      </c>
      <c r="N23" s="621">
        <v>30</v>
      </c>
      <c r="O23" s="620">
        <f t="shared" si="3"/>
        <v>56.63926940639269</v>
      </c>
      <c r="P23" s="619">
        <f t="shared" si="4"/>
        <v>16.991780821917807</v>
      </c>
    </row>
    <row r="24" spans="1:16" s="122" customFormat="1" ht="15.75" customHeight="1">
      <c r="A24" s="114" t="s">
        <v>75</v>
      </c>
      <c r="B24" s="115" t="s">
        <v>237</v>
      </c>
      <c r="C24" s="116">
        <f aca="true" t="shared" si="5" ref="C24:M24">C25+C39</f>
        <v>1888471</v>
      </c>
      <c r="D24" s="116">
        <f t="shared" si="5"/>
        <v>996066</v>
      </c>
      <c r="E24" s="116">
        <f t="shared" si="5"/>
        <v>1154508</v>
      </c>
      <c r="F24" s="116">
        <f t="shared" si="5"/>
        <v>324985</v>
      </c>
      <c r="G24" s="116">
        <f t="shared" si="5"/>
        <v>281765</v>
      </c>
      <c r="H24" s="116">
        <f t="shared" si="5"/>
        <v>142483</v>
      </c>
      <c r="I24" s="116">
        <f t="shared" si="5"/>
        <v>69527</v>
      </c>
      <c r="J24" s="116">
        <f t="shared" si="5"/>
        <v>132687</v>
      </c>
      <c r="K24" s="116">
        <f t="shared" si="5"/>
        <v>12883</v>
      </c>
      <c r="L24" s="116">
        <f t="shared" si="5"/>
        <v>27753</v>
      </c>
      <c r="M24" s="116">
        <f t="shared" si="5"/>
        <v>941305</v>
      </c>
      <c r="N24" s="622"/>
      <c r="O24" s="620"/>
      <c r="P24" s="619"/>
    </row>
    <row r="25" spans="1:16" s="122" customFormat="1" ht="15.75" customHeight="1">
      <c r="A25" s="114" t="s">
        <v>299</v>
      </c>
      <c r="B25" s="115" t="s">
        <v>94</v>
      </c>
      <c r="C25" s="116">
        <f aca="true" t="shared" si="6" ref="C25:M25">SUM(C26:C37)</f>
        <v>861441</v>
      </c>
      <c r="D25" s="116">
        <f t="shared" si="6"/>
        <v>462364</v>
      </c>
      <c r="E25" s="116">
        <f t="shared" si="6"/>
        <v>773067</v>
      </c>
      <c r="F25" s="116">
        <f t="shared" si="6"/>
        <v>60017</v>
      </c>
      <c r="G25" s="116">
        <f t="shared" si="6"/>
        <v>134444</v>
      </c>
      <c r="H25" s="116">
        <f t="shared" si="6"/>
        <v>142483</v>
      </c>
      <c r="I25" s="116">
        <f t="shared" si="6"/>
        <v>69527</v>
      </c>
      <c r="J25" s="116">
        <f t="shared" si="6"/>
        <v>132687</v>
      </c>
      <c r="K25" s="116">
        <f t="shared" si="6"/>
        <v>12883</v>
      </c>
      <c r="L25" s="116">
        <f t="shared" si="6"/>
        <v>27753</v>
      </c>
      <c r="M25" s="116">
        <f t="shared" si="6"/>
        <v>941305</v>
      </c>
      <c r="N25" s="622"/>
      <c r="O25" s="620"/>
      <c r="P25" s="619"/>
    </row>
    <row r="26" spans="1:17" s="4" customFormat="1" ht="15.75" customHeight="1">
      <c r="A26" s="89">
        <v>1</v>
      </c>
      <c r="B26" s="81" t="s">
        <v>285</v>
      </c>
      <c r="C26" s="119">
        <v>73029</v>
      </c>
      <c r="D26" s="119">
        <v>34280</v>
      </c>
      <c r="E26" s="119">
        <v>65947</v>
      </c>
      <c r="F26" s="119">
        <v>3121</v>
      </c>
      <c r="G26" s="119">
        <v>7470</v>
      </c>
      <c r="H26" s="119">
        <v>9751</v>
      </c>
      <c r="I26" s="119">
        <v>4719</v>
      </c>
      <c r="J26" s="119">
        <v>9087</v>
      </c>
      <c r="K26" s="119">
        <v>862</v>
      </c>
      <c r="L26" s="119">
        <v>1718</v>
      </c>
      <c r="M26" s="119">
        <v>65559</v>
      </c>
      <c r="N26" s="536">
        <v>120</v>
      </c>
      <c r="O26" s="620">
        <f t="shared" si="3"/>
        <v>149.67808219178082</v>
      </c>
      <c r="P26" s="619">
        <f t="shared" si="4"/>
        <v>179.61369863013698</v>
      </c>
      <c r="Q26" s="617">
        <v>120</v>
      </c>
    </row>
    <row r="27" spans="1:17" s="4" customFormat="1" ht="15.75" customHeight="1">
      <c r="A27" s="89">
        <v>2</v>
      </c>
      <c r="B27" s="81" t="s">
        <v>286</v>
      </c>
      <c r="C27" s="119">
        <v>53370</v>
      </c>
      <c r="D27" s="119">
        <v>27666</v>
      </c>
      <c r="E27" s="119">
        <v>52709</v>
      </c>
      <c r="F27" s="119">
        <v>4035</v>
      </c>
      <c r="G27" s="119">
        <v>9934</v>
      </c>
      <c r="H27" s="119">
        <v>9483</v>
      </c>
      <c r="I27" s="119">
        <v>5154</v>
      </c>
      <c r="J27" s="119">
        <v>9417</v>
      </c>
      <c r="K27" s="119">
        <v>1098</v>
      </c>
      <c r="L27" s="119">
        <v>1681</v>
      </c>
      <c r="M27" s="119">
        <v>69226</v>
      </c>
      <c r="N27" s="536">
        <v>130</v>
      </c>
      <c r="O27" s="620">
        <f t="shared" si="3"/>
        <v>145.89251844046365</v>
      </c>
      <c r="P27" s="619">
        <f t="shared" si="4"/>
        <v>189.66027397260274</v>
      </c>
      <c r="Q27" s="617">
        <v>130</v>
      </c>
    </row>
    <row r="28" spans="1:17" s="4" customFormat="1" ht="15.75" customHeight="1">
      <c r="A28" s="89">
        <v>3</v>
      </c>
      <c r="B28" s="81" t="s">
        <v>287</v>
      </c>
      <c r="C28" s="119">
        <v>101785</v>
      </c>
      <c r="D28" s="119">
        <v>43627</v>
      </c>
      <c r="E28" s="119">
        <v>92342</v>
      </c>
      <c r="F28" s="119">
        <v>7013</v>
      </c>
      <c r="G28" s="119">
        <v>14225</v>
      </c>
      <c r="H28" s="119">
        <v>14492</v>
      </c>
      <c r="I28" s="119">
        <v>8835</v>
      </c>
      <c r="J28" s="119">
        <v>12967</v>
      </c>
      <c r="K28" s="119">
        <v>958</v>
      </c>
      <c r="L28" s="119">
        <v>1905</v>
      </c>
      <c r="M28" s="119">
        <v>94432</v>
      </c>
      <c r="N28" s="536">
        <v>150</v>
      </c>
      <c r="O28" s="620">
        <f t="shared" si="3"/>
        <v>172.4785388127854</v>
      </c>
      <c r="P28" s="619">
        <f t="shared" si="4"/>
        <v>258.7178082191781</v>
      </c>
      <c r="Q28" s="617">
        <v>150</v>
      </c>
    </row>
    <row r="29" spans="1:17" s="4" customFormat="1" ht="15.75" customHeight="1">
      <c r="A29" s="89">
        <v>4</v>
      </c>
      <c r="B29" s="81" t="s">
        <v>288</v>
      </c>
      <c r="C29" s="268" t="s">
        <v>1232</v>
      </c>
      <c r="D29" s="268">
        <v>19223</v>
      </c>
      <c r="E29" s="268" t="s">
        <v>1233</v>
      </c>
      <c r="F29" s="268" t="s">
        <v>1234</v>
      </c>
      <c r="G29" s="268">
        <v>5612</v>
      </c>
      <c r="H29" s="268">
        <v>12149</v>
      </c>
      <c r="I29" s="268" t="s">
        <v>1235</v>
      </c>
      <c r="J29" s="268">
        <v>11564</v>
      </c>
      <c r="K29" s="268">
        <v>923</v>
      </c>
      <c r="L29" s="268">
        <v>1445</v>
      </c>
      <c r="M29" s="268">
        <v>64389</v>
      </c>
      <c r="N29" s="536">
        <v>120</v>
      </c>
      <c r="O29" s="620">
        <f t="shared" si="3"/>
        <v>147.0068493150685</v>
      </c>
      <c r="P29" s="619">
        <f t="shared" si="4"/>
        <v>176.40821917808222</v>
      </c>
      <c r="Q29" s="617">
        <v>120</v>
      </c>
    </row>
    <row r="30" spans="1:17" s="4" customFormat="1" ht="15.75" customHeight="1">
      <c r="A30" s="89">
        <v>5</v>
      </c>
      <c r="B30" s="81" t="s">
        <v>289</v>
      </c>
      <c r="C30" s="119">
        <v>88009</v>
      </c>
      <c r="D30" s="119">
        <v>46011</v>
      </c>
      <c r="E30" s="119">
        <v>71339</v>
      </c>
      <c r="F30" s="119">
        <v>1869</v>
      </c>
      <c r="G30" s="119">
        <v>11314</v>
      </c>
      <c r="H30" s="119">
        <v>11462</v>
      </c>
      <c r="I30" s="119">
        <v>6234</v>
      </c>
      <c r="J30" s="119">
        <v>10658</v>
      </c>
      <c r="K30" s="119">
        <v>1531</v>
      </c>
      <c r="L30" s="119">
        <v>1765</v>
      </c>
      <c r="M30" s="119">
        <v>78059</v>
      </c>
      <c r="N30" s="536">
        <v>100</v>
      </c>
      <c r="O30" s="620">
        <f t="shared" si="3"/>
        <v>213.86027397260273</v>
      </c>
      <c r="P30" s="619">
        <f t="shared" si="4"/>
        <v>213.86027397260273</v>
      </c>
      <c r="Q30" s="617">
        <v>100</v>
      </c>
    </row>
    <row r="31" spans="1:17" s="4" customFormat="1" ht="15.75" customHeight="1">
      <c r="A31" s="89">
        <v>6</v>
      </c>
      <c r="B31" s="81" t="s">
        <v>290</v>
      </c>
      <c r="C31" s="119">
        <v>104105</v>
      </c>
      <c r="D31" s="119">
        <v>52347</v>
      </c>
      <c r="E31" s="119">
        <v>86427</v>
      </c>
      <c r="F31" s="119">
        <v>1684</v>
      </c>
      <c r="G31" s="119">
        <v>15029</v>
      </c>
      <c r="H31" s="119">
        <v>23145</v>
      </c>
      <c r="I31" s="119">
        <v>12686</v>
      </c>
      <c r="J31" s="119">
        <v>20238</v>
      </c>
      <c r="K31" s="119">
        <v>1579</v>
      </c>
      <c r="L31" s="119">
        <v>5789</v>
      </c>
      <c r="M31" s="119">
        <v>125718</v>
      </c>
      <c r="N31" s="536">
        <v>120</v>
      </c>
      <c r="O31" s="620">
        <f t="shared" si="3"/>
        <v>287.027397260274</v>
      </c>
      <c r="P31" s="619">
        <f t="shared" si="4"/>
        <v>344.4328767123288</v>
      </c>
      <c r="Q31" s="617">
        <v>120</v>
      </c>
    </row>
    <row r="32" spans="1:17" s="4" customFormat="1" ht="15.75" customHeight="1">
      <c r="A32" s="89">
        <v>7</v>
      </c>
      <c r="B32" s="81" t="s">
        <v>291</v>
      </c>
      <c r="C32" s="119">
        <v>51767</v>
      </c>
      <c r="D32" s="119">
        <v>24344</v>
      </c>
      <c r="E32" s="119">
        <v>47869</v>
      </c>
      <c r="F32" s="119">
        <v>7627</v>
      </c>
      <c r="G32" s="119">
        <v>6160</v>
      </c>
      <c r="H32" s="119">
        <v>10736</v>
      </c>
      <c r="I32" s="119">
        <v>4159</v>
      </c>
      <c r="J32" s="119">
        <v>10207</v>
      </c>
      <c r="K32" s="119">
        <v>1104</v>
      </c>
      <c r="L32" s="119">
        <v>2032</v>
      </c>
      <c r="M32" s="119">
        <v>73251</v>
      </c>
      <c r="N32" s="536">
        <v>100</v>
      </c>
      <c r="O32" s="620">
        <f t="shared" si="3"/>
        <v>200.6876712328767</v>
      </c>
      <c r="P32" s="619">
        <f t="shared" si="4"/>
        <v>200.6876712328767</v>
      </c>
      <c r="Q32" s="617">
        <v>100</v>
      </c>
    </row>
    <row r="33" spans="1:17" s="4" customFormat="1" ht="15.75" customHeight="1">
      <c r="A33" s="89">
        <v>8</v>
      </c>
      <c r="B33" s="81" t="s">
        <v>292</v>
      </c>
      <c r="C33" s="119">
        <v>60451</v>
      </c>
      <c r="D33" s="119">
        <v>33563</v>
      </c>
      <c r="E33" s="119">
        <v>55603</v>
      </c>
      <c r="F33" s="119">
        <v>5727</v>
      </c>
      <c r="G33" s="119">
        <v>9696</v>
      </c>
      <c r="H33" s="119">
        <v>8174</v>
      </c>
      <c r="I33" s="119">
        <v>4381</v>
      </c>
      <c r="J33" s="119">
        <v>7719</v>
      </c>
      <c r="K33" s="119">
        <v>854</v>
      </c>
      <c r="L33" s="119">
        <v>1764</v>
      </c>
      <c r="M33" s="119">
        <v>60601</v>
      </c>
      <c r="N33" s="536">
        <v>100</v>
      </c>
      <c r="O33" s="620">
        <f t="shared" si="3"/>
        <v>166.03013698630136</v>
      </c>
      <c r="P33" s="619">
        <f t="shared" si="4"/>
        <v>166.03013698630136</v>
      </c>
      <c r="Q33" s="617">
        <v>100</v>
      </c>
    </row>
    <row r="34" spans="1:17" s="4" customFormat="1" ht="15.75" customHeight="1">
      <c r="A34" s="89">
        <v>9</v>
      </c>
      <c r="B34" s="81" t="s">
        <v>293</v>
      </c>
      <c r="C34" s="119">
        <v>64276</v>
      </c>
      <c r="D34" s="119">
        <v>33857</v>
      </c>
      <c r="E34" s="119">
        <v>55151</v>
      </c>
      <c r="F34" s="119">
        <v>8093</v>
      </c>
      <c r="G34" s="119">
        <v>9236</v>
      </c>
      <c r="H34" s="119">
        <v>11117</v>
      </c>
      <c r="I34" s="119">
        <v>6066</v>
      </c>
      <c r="J34" s="119">
        <v>10452</v>
      </c>
      <c r="K34" s="119">
        <v>930</v>
      </c>
      <c r="L34" s="119">
        <v>2402</v>
      </c>
      <c r="M34" s="119">
        <v>82232</v>
      </c>
      <c r="N34" s="536">
        <v>150</v>
      </c>
      <c r="O34" s="620">
        <f t="shared" si="3"/>
        <v>150.19543378995434</v>
      </c>
      <c r="P34" s="619">
        <f t="shared" si="4"/>
        <v>225.2931506849315</v>
      </c>
      <c r="Q34" s="617">
        <v>150</v>
      </c>
    </row>
    <row r="35" spans="1:17" s="4" customFormat="1" ht="15.75" customHeight="1">
      <c r="A35" s="89">
        <v>10</v>
      </c>
      <c r="B35" s="81" t="s">
        <v>294</v>
      </c>
      <c r="C35" s="119">
        <v>38733</v>
      </c>
      <c r="D35" s="119">
        <v>18139</v>
      </c>
      <c r="E35" s="119">
        <v>35868</v>
      </c>
      <c r="F35" s="119">
        <v>2359</v>
      </c>
      <c r="G35" s="119">
        <v>4827</v>
      </c>
      <c r="H35" s="119">
        <v>6379</v>
      </c>
      <c r="I35" s="119">
        <v>2912</v>
      </c>
      <c r="J35" s="119">
        <v>6062</v>
      </c>
      <c r="K35" s="119">
        <v>384</v>
      </c>
      <c r="L35" s="119">
        <v>1418</v>
      </c>
      <c r="M35" s="119">
        <v>45290</v>
      </c>
      <c r="N35" s="536">
        <v>70</v>
      </c>
      <c r="O35" s="620">
        <f t="shared" si="3"/>
        <v>177.26027397260273</v>
      </c>
      <c r="P35" s="619">
        <f t="shared" si="4"/>
        <v>124.0821917808219</v>
      </c>
      <c r="Q35" s="617">
        <v>70</v>
      </c>
    </row>
    <row r="36" spans="1:17" s="4" customFormat="1" ht="15.75" customHeight="1">
      <c r="A36" s="89">
        <v>11</v>
      </c>
      <c r="B36" s="81" t="s">
        <v>295</v>
      </c>
      <c r="C36" s="119">
        <v>165465</v>
      </c>
      <c r="D36" s="119">
        <v>95744</v>
      </c>
      <c r="E36" s="119">
        <v>154209</v>
      </c>
      <c r="F36" s="119">
        <v>12762</v>
      </c>
      <c r="G36" s="119">
        <v>31245</v>
      </c>
      <c r="H36" s="119">
        <v>17421</v>
      </c>
      <c r="I36" s="119">
        <v>10000</v>
      </c>
      <c r="J36" s="119">
        <v>16597</v>
      </c>
      <c r="K36" s="119">
        <v>1806</v>
      </c>
      <c r="L36" s="119">
        <v>4070</v>
      </c>
      <c r="M36" s="119">
        <v>121947</v>
      </c>
      <c r="N36" s="536">
        <v>100</v>
      </c>
      <c r="O36" s="620">
        <f t="shared" si="3"/>
        <v>334.1013698630137</v>
      </c>
      <c r="P36" s="619">
        <f t="shared" si="4"/>
        <v>334.1013698630137</v>
      </c>
      <c r="Q36" s="617">
        <v>100</v>
      </c>
    </row>
    <row r="37" spans="1:17" s="4" customFormat="1" ht="15.75" customHeight="1">
      <c r="A37" s="89">
        <v>12</v>
      </c>
      <c r="B37" s="81" t="s">
        <v>332</v>
      </c>
      <c r="C37" s="119">
        <v>60451</v>
      </c>
      <c r="D37" s="119">
        <v>33563</v>
      </c>
      <c r="E37" s="119">
        <v>55603</v>
      </c>
      <c r="F37" s="119">
        <v>5727</v>
      </c>
      <c r="G37" s="119">
        <v>9696</v>
      </c>
      <c r="H37" s="119">
        <v>8174</v>
      </c>
      <c r="I37" s="119">
        <v>4381</v>
      </c>
      <c r="J37" s="119">
        <v>7719</v>
      </c>
      <c r="K37" s="119">
        <v>854</v>
      </c>
      <c r="L37" s="119">
        <v>1764</v>
      </c>
      <c r="M37" s="119">
        <v>60601</v>
      </c>
      <c r="N37" s="536">
        <v>130</v>
      </c>
      <c r="O37" s="620">
        <f t="shared" si="3"/>
        <v>127.7154899894626</v>
      </c>
      <c r="P37" s="619">
        <f t="shared" si="4"/>
        <v>166.03013698630136</v>
      </c>
      <c r="Q37" s="617">
        <v>130</v>
      </c>
    </row>
    <row r="38" spans="1:17" s="4" customFormat="1" ht="15.75" customHeight="1">
      <c r="A38" s="89">
        <v>13</v>
      </c>
      <c r="B38" s="81" t="s">
        <v>334</v>
      </c>
      <c r="C38" s="119">
        <v>24448</v>
      </c>
      <c r="D38" s="119">
        <v>12780</v>
      </c>
      <c r="E38" s="119">
        <v>23198</v>
      </c>
      <c r="F38" s="119">
        <v>1477</v>
      </c>
      <c r="G38" s="119">
        <v>4326</v>
      </c>
      <c r="H38" s="119">
        <v>5061</v>
      </c>
      <c r="I38" s="119">
        <v>2698</v>
      </c>
      <c r="J38" s="119">
        <v>4536</v>
      </c>
      <c r="K38" s="119">
        <v>452</v>
      </c>
      <c r="L38" s="119">
        <v>1773</v>
      </c>
      <c r="M38" s="119">
        <v>34018</v>
      </c>
      <c r="N38" s="623">
        <v>70</v>
      </c>
      <c r="O38" s="624">
        <f t="shared" si="3"/>
        <v>133.14285714285714</v>
      </c>
      <c r="P38" s="625">
        <f t="shared" si="4"/>
        <v>93.2</v>
      </c>
      <c r="Q38" s="617">
        <v>70</v>
      </c>
    </row>
    <row r="39" spans="1:13" s="109" customFormat="1" ht="15.75" customHeight="1">
      <c r="A39" s="114" t="s">
        <v>300</v>
      </c>
      <c r="B39" s="115" t="s">
        <v>43</v>
      </c>
      <c r="C39" s="116">
        <f>SUM(C40:C52)</f>
        <v>1027030</v>
      </c>
      <c r="D39" s="116">
        <f>SUM(D40:D52)</f>
        <v>533702</v>
      </c>
      <c r="E39" s="116">
        <f>SUM(E40:E52)</f>
        <v>381441</v>
      </c>
      <c r="F39" s="116">
        <f>SUM(F40:F52)</f>
        <v>264968</v>
      </c>
      <c r="G39" s="116">
        <f>SUM(G40:G52)</f>
        <v>147321</v>
      </c>
      <c r="H39" s="116"/>
      <c r="I39" s="116"/>
      <c r="J39" s="116"/>
      <c r="K39" s="116"/>
      <c r="L39" s="116"/>
      <c r="M39" s="116"/>
    </row>
    <row r="40" spans="1:13" s="4" customFormat="1" ht="15.75" customHeight="1">
      <c r="A40" s="88">
        <v>1</v>
      </c>
      <c r="B40" s="81" t="s">
        <v>285</v>
      </c>
      <c r="C40" s="119">
        <v>117559</v>
      </c>
      <c r="D40" s="119">
        <v>63228</v>
      </c>
      <c r="E40" s="119">
        <v>35712</v>
      </c>
      <c r="F40" s="119">
        <v>30494</v>
      </c>
      <c r="G40" s="119">
        <v>13484</v>
      </c>
      <c r="H40" s="119"/>
      <c r="I40" s="119"/>
      <c r="J40" s="119"/>
      <c r="K40" s="119"/>
      <c r="L40" s="119"/>
      <c r="M40" s="119"/>
    </row>
    <row r="41" spans="1:13" s="4" customFormat="1" ht="15.75" customHeight="1">
      <c r="A41" s="88">
        <v>2</v>
      </c>
      <c r="B41" s="81" t="s">
        <v>286</v>
      </c>
      <c r="C41" s="119">
        <v>121481</v>
      </c>
      <c r="D41" s="119">
        <v>60497</v>
      </c>
      <c r="E41" s="119">
        <v>55138</v>
      </c>
      <c r="F41" s="119">
        <v>25527</v>
      </c>
      <c r="G41" s="119">
        <v>13307</v>
      </c>
      <c r="H41" s="119"/>
      <c r="I41" s="119"/>
      <c r="J41" s="119"/>
      <c r="K41" s="119"/>
      <c r="L41" s="119"/>
      <c r="M41" s="119"/>
    </row>
    <row r="42" spans="1:13" s="4" customFormat="1" ht="15" customHeight="1">
      <c r="A42" s="89">
        <v>3</v>
      </c>
      <c r="B42" s="81" t="s">
        <v>287</v>
      </c>
      <c r="C42" s="119">
        <v>102315</v>
      </c>
      <c r="D42" s="119">
        <v>51570</v>
      </c>
      <c r="E42" s="119">
        <v>44794</v>
      </c>
      <c r="F42" s="119">
        <v>30258</v>
      </c>
      <c r="G42" s="119">
        <v>14066</v>
      </c>
      <c r="H42" s="119"/>
      <c r="I42" s="119"/>
      <c r="J42" s="119"/>
      <c r="K42" s="119"/>
      <c r="L42" s="119"/>
      <c r="M42" s="119"/>
    </row>
    <row r="43" spans="1:13" s="4" customFormat="1" ht="15.75" customHeight="1">
      <c r="A43" s="88">
        <v>4</v>
      </c>
      <c r="B43" s="81" t="s">
        <v>288</v>
      </c>
      <c r="C43" s="119">
        <v>74377</v>
      </c>
      <c r="D43" s="119">
        <v>37122</v>
      </c>
      <c r="E43" s="119">
        <v>45584</v>
      </c>
      <c r="F43" s="119">
        <v>19946</v>
      </c>
      <c r="G43" s="119">
        <v>10147</v>
      </c>
      <c r="H43" s="119"/>
      <c r="I43" s="119"/>
      <c r="J43" s="119"/>
      <c r="K43" s="119"/>
      <c r="L43" s="119"/>
      <c r="M43" s="119"/>
    </row>
    <row r="44" spans="1:13" s="4" customFormat="1" ht="15.75" customHeight="1">
      <c r="A44" s="89">
        <v>5</v>
      </c>
      <c r="B44" s="81" t="s">
        <v>289</v>
      </c>
      <c r="C44" s="119">
        <v>93152</v>
      </c>
      <c r="D44" s="119">
        <v>49473</v>
      </c>
      <c r="E44" s="119">
        <v>43244</v>
      </c>
      <c r="F44" s="119">
        <v>32514</v>
      </c>
      <c r="G44" s="119">
        <v>14898</v>
      </c>
      <c r="H44" s="119"/>
      <c r="I44" s="119"/>
      <c r="J44" s="119"/>
      <c r="K44" s="119"/>
      <c r="L44" s="119"/>
      <c r="M44" s="119"/>
    </row>
    <row r="45" spans="1:13" s="109" customFormat="1" ht="15.75">
      <c r="A45" s="88">
        <v>6</v>
      </c>
      <c r="B45" s="81" t="s">
        <v>315</v>
      </c>
      <c r="C45" s="119">
        <v>48103</v>
      </c>
      <c r="D45" s="119">
        <v>25133</v>
      </c>
      <c r="E45" s="119">
        <v>13996</v>
      </c>
      <c r="F45" s="119">
        <v>12137</v>
      </c>
      <c r="G45" s="119">
        <v>5042</v>
      </c>
      <c r="H45" s="119"/>
      <c r="I45" s="119"/>
      <c r="J45" s="119"/>
      <c r="K45" s="119"/>
      <c r="L45" s="119"/>
      <c r="M45" s="119"/>
    </row>
    <row r="46" spans="1:13" s="109" customFormat="1" ht="15.75">
      <c r="A46" s="89">
        <v>7</v>
      </c>
      <c r="B46" s="81" t="s">
        <v>1245</v>
      </c>
      <c r="C46" s="119">
        <v>89318</v>
      </c>
      <c r="D46" s="119">
        <v>46164</v>
      </c>
      <c r="E46" s="119">
        <v>33901</v>
      </c>
      <c r="F46" s="119">
        <v>25597</v>
      </c>
      <c r="G46" s="119">
        <v>13440</v>
      </c>
      <c r="H46" s="119"/>
      <c r="I46" s="119"/>
      <c r="J46" s="119"/>
      <c r="K46" s="119"/>
      <c r="L46" s="119"/>
      <c r="M46" s="119"/>
    </row>
    <row r="47" spans="1:13" s="4" customFormat="1" ht="15.75" customHeight="1">
      <c r="A47" s="88">
        <v>8</v>
      </c>
      <c r="B47" s="81" t="s">
        <v>291</v>
      </c>
      <c r="C47" s="119">
        <v>90926</v>
      </c>
      <c r="D47" s="119">
        <v>48305</v>
      </c>
      <c r="E47" s="119">
        <v>32777</v>
      </c>
      <c r="F47" s="119">
        <v>17670</v>
      </c>
      <c r="G47" s="119">
        <v>13609</v>
      </c>
      <c r="H47" s="119"/>
      <c r="I47" s="119"/>
      <c r="J47" s="119"/>
      <c r="K47" s="119"/>
      <c r="L47" s="119"/>
      <c r="M47" s="119"/>
    </row>
    <row r="48" spans="1:13" s="4" customFormat="1" ht="15.75" customHeight="1">
      <c r="A48" s="88">
        <v>9</v>
      </c>
      <c r="B48" s="81" t="s">
        <v>292</v>
      </c>
      <c r="C48" s="119">
        <v>85807</v>
      </c>
      <c r="D48" s="119">
        <v>42100</v>
      </c>
      <c r="E48" s="119">
        <v>24968</v>
      </c>
      <c r="F48" s="119">
        <v>23214</v>
      </c>
      <c r="G48" s="119">
        <v>19821</v>
      </c>
      <c r="H48" s="119"/>
      <c r="I48" s="119"/>
      <c r="J48" s="119"/>
      <c r="K48" s="119"/>
      <c r="L48" s="119"/>
      <c r="M48" s="119"/>
    </row>
    <row r="49" spans="1:13" s="4" customFormat="1" ht="15.75" customHeight="1">
      <c r="A49" s="88">
        <v>10</v>
      </c>
      <c r="B49" s="81" t="s">
        <v>293</v>
      </c>
      <c r="C49" s="119">
        <v>129538</v>
      </c>
      <c r="D49" s="119">
        <v>71431</v>
      </c>
      <c r="E49" s="119">
        <v>34051</v>
      </c>
      <c r="F49" s="119">
        <v>32679</v>
      </c>
      <c r="G49" s="119">
        <v>17687</v>
      </c>
      <c r="H49" s="119"/>
      <c r="I49" s="119"/>
      <c r="J49" s="119"/>
      <c r="K49" s="119"/>
      <c r="L49" s="119"/>
      <c r="M49" s="119"/>
    </row>
    <row r="50" spans="1:13" s="109" customFormat="1" ht="15.75">
      <c r="A50" s="89">
        <v>11</v>
      </c>
      <c r="B50" s="81" t="s">
        <v>294</v>
      </c>
      <c r="C50" s="119">
        <v>30496</v>
      </c>
      <c r="D50" s="119">
        <v>16555</v>
      </c>
      <c r="E50" s="119">
        <v>14670</v>
      </c>
      <c r="F50" s="119">
        <v>9544</v>
      </c>
      <c r="G50" s="119">
        <v>4915</v>
      </c>
      <c r="H50" s="119"/>
      <c r="I50" s="119"/>
      <c r="J50" s="119"/>
      <c r="K50" s="119"/>
      <c r="L50" s="119"/>
      <c r="M50" s="119"/>
    </row>
    <row r="51" spans="1:13" s="4" customFormat="1" ht="15.75" customHeight="1">
      <c r="A51" s="88">
        <v>12</v>
      </c>
      <c r="B51" s="81" t="s">
        <v>295</v>
      </c>
      <c r="C51" s="119">
        <v>25009</v>
      </c>
      <c r="D51" s="119">
        <v>13593</v>
      </c>
      <c r="E51" s="119">
        <v>0</v>
      </c>
      <c r="F51" s="119">
        <v>3698</v>
      </c>
      <c r="G51" s="119">
        <v>4498</v>
      </c>
      <c r="H51" s="119"/>
      <c r="I51" s="119"/>
      <c r="J51" s="119"/>
      <c r="K51" s="119"/>
      <c r="L51" s="119"/>
      <c r="M51" s="119"/>
    </row>
    <row r="52" spans="1:13" s="109" customFormat="1" ht="15.75">
      <c r="A52" s="89">
        <v>13</v>
      </c>
      <c r="B52" s="81" t="s">
        <v>332</v>
      </c>
      <c r="C52" s="119">
        <v>18949</v>
      </c>
      <c r="D52" s="119">
        <v>8531</v>
      </c>
      <c r="E52" s="119">
        <v>2606</v>
      </c>
      <c r="F52" s="119">
        <v>1690</v>
      </c>
      <c r="G52" s="119">
        <v>2407</v>
      </c>
      <c r="H52" s="119"/>
      <c r="I52" s="119"/>
      <c r="J52" s="119"/>
      <c r="K52" s="119"/>
      <c r="L52" s="119"/>
      <c r="M52" s="119"/>
    </row>
    <row r="53" spans="1:13" s="109" customFormat="1" ht="15.75">
      <c r="A53" s="114" t="s">
        <v>72</v>
      </c>
      <c r="B53" s="115" t="s">
        <v>96</v>
      </c>
      <c r="C53" s="207">
        <f>C54</f>
        <v>31590</v>
      </c>
      <c r="D53" s="207">
        <f aca="true" t="shared" si="7" ref="D53:M53">D54</f>
        <v>15035</v>
      </c>
      <c r="E53" s="207">
        <f t="shared" si="7"/>
        <v>28943</v>
      </c>
      <c r="F53" s="207">
        <f t="shared" si="7"/>
        <v>0</v>
      </c>
      <c r="G53" s="207">
        <f t="shared" si="7"/>
        <v>2012</v>
      </c>
      <c r="H53" s="207">
        <f t="shared" si="7"/>
        <v>3108</v>
      </c>
      <c r="I53" s="207">
        <f t="shared" si="7"/>
        <v>1949</v>
      </c>
      <c r="J53" s="207">
        <f t="shared" si="7"/>
        <v>3082</v>
      </c>
      <c r="K53" s="207">
        <f t="shared" si="7"/>
        <v>0</v>
      </c>
      <c r="L53" s="207">
        <f t="shared" si="7"/>
        <v>11</v>
      </c>
      <c r="M53" s="207">
        <f t="shared" si="7"/>
        <v>4174</v>
      </c>
    </row>
    <row r="54" spans="1:13" s="109" customFormat="1" ht="15.75">
      <c r="A54" s="208">
        <v>1</v>
      </c>
      <c r="B54" s="123" t="s">
        <v>353</v>
      </c>
      <c r="C54" s="119">
        <v>31590</v>
      </c>
      <c r="D54" s="386">
        <v>15035</v>
      </c>
      <c r="E54" s="386">
        <v>28943</v>
      </c>
      <c r="F54" s="386">
        <v>0</v>
      </c>
      <c r="G54" s="386">
        <v>2012</v>
      </c>
      <c r="H54" s="386">
        <v>3108</v>
      </c>
      <c r="I54" s="386">
        <v>1949</v>
      </c>
      <c r="J54" s="386">
        <v>3082</v>
      </c>
      <c r="K54" s="386">
        <v>0</v>
      </c>
      <c r="L54" s="386">
        <v>11</v>
      </c>
      <c r="M54" s="386">
        <v>4174</v>
      </c>
    </row>
    <row r="55" spans="1:13" s="109" customFormat="1" ht="51.75" customHeight="1">
      <c r="A55" s="384"/>
      <c r="B55" s="384"/>
      <c r="C55" s="385"/>
      <c r="D55" s="385"/>
      <c r="E55" s="385"/>
      <c r="F55" s="385"/>
      <c r="G55" s="385"/>
      <c r="H55" s="385"/>
      <c r="I55" s="385"/>
      <c r="J55" s="385"/>
      <c r="K55" s="385"/>
      <c r="L55" s="385"/>
      <c r="M55" s="385"/>
    </row>
    <row r="56" spans="1:13" ht="26.25" customHeight="1">
      <c r="A56" s="759" t="s">
        <v>70</v>
      </c>
      <c r="B56" s="759"/>
      <c r="C56" s="759"/>
      <c r="D56" s="759"/>
      <c r="E56" s="759"/>
      <c r="F56" s="759"/>
      <c r="G56" s="759"/>
      <c r="H56" s="759"/>
      <c r="I56" s="759"/>
      <c r="J56" s="759"/>
      <c r="K56" s="759"/>
      <c r="L56" s="759"/>
      <c r="M56" s="759"/>
    </row>
    <row r="61" spans="3:8" ht="14.25">
      <c r="C61" s="267"/>
      <c r="D61" s="267"/>
      <c r="E61" s="267"/>
      <c r="F61" s="267"/>
      <c r="G61" s="267"/>
      <c r="H61" s="267"/>
    </row>
  </sheetData>
  <sheetProtection/>
  <mergeCells count="12">
    <mergeCell ref="M4:M6"/>
    <mergeCell ref="C5:C6"/>
    <mergeCell ref="H5:H6"/>
    <mergeCell ref="I5:L5"/>
    <mergeCell ref="D5:G5"/>
    <mergeCell ref="A56:M56"/>
    <mergeCell ref="A2:M2"/>
    <mergeCell ref="A3:M3"/>
    <mergeCell ref="A4:A6"/>
    <mergeCell ref="B4:B6"/>
    <mergeCell ref="C4:G4"/>
    <mergeCell ref="H4:L4"/>
  </mergeCells>
  <printOptions/>
  <pageMargins left="0" right="0" top="0.3" bottom="0.3"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Q43"/>
  <sheetViews>
    <sheetView zoomScale="85" zoomScaleNormal="85" zoomScalePageLayoutView="0" workbookViewId="0" topLeftCell="A1">
      <pane ySplit="9" topLeftCell="A33" activePane="bottomLeft" state="frozen"/>
      <selection pane="topLeft" activeCell="A1" sqref="A1"/>
      <selection pane="bottomLeft" activeCell="A1" sqref="A1:IV16384"/>
    </sheetView>
  </sheetViews>
  <sheetFormatPr defaultColWidth="9.140625" defaultRowHeight="12.75"/>
  <cols>
    <col min="1" max="1" width="4.28125" style="4" customWidth="1"/>
    <col min="2" max="2" width="25.28125" style="4" customWidth="1"/>
    <col min="3" max="3" width="9.8515625" style="4" customWidth="1"/>
    <col min="4" max="4" width="9.00390625" style="4" customWidth="1"/>
    <col min="5" max="5" width="8.28125" style="4" customWidth="1"/>
    <col min="6" max="6" width="7.57421875" style="4" customWidth="1"/>
    <col min="7" max="7" width="7.8515625" style="4" customWidth="1"/>
    <col min="8" max="8" width="6.57421875" style="4" customWidth="1"/>
    <col min="9" max="9" width="7.28125" style="4" customWidth="1"/>
    <col min="10" max="10" width="8.140625" style="4" customWidth="1"/>
    <col min="11" max="11" width="12.7109375" style="4" customWidth="1"/>
    <col min="12" max="12" width="11.00390625" style="4" customWidth="1"/>
    <col min="13" max="13" width="10.28125" style="4" customWidth="1"/>
    <col min="14" max="14" width="9.8515625" style="4" customWidth="1"/>
    <col min="15" max="16" width="9.140625" style="4" customWidth="1"/>
    <col min="17" max="17" width="10.7109375" style="4" bestFit="1" customWidth="1"/>
    <col min="18" max="16384" width="9.140625" style="4" customWidth="1"/>
  </cols>
  <sheetData>
    <row r="1" spans="1:14" ht="15">
      <c r="A1" s="242" t="s">
        <v>242</v>
      </c>
      <c r="B1" s="242"/>
      <c r="C1" s="243"/>
      <c r="D1" s="244"/>
      <c r="E1" s="244"/>
      <c r="F1" s="244"/>
      <c r="G1" s="244"/>
      <c r="H1" s="244"/>
      <c r="I1" s="244"/>
      <c r="J1" s="244"/>
      <c r="K1" s="244"/>
      <c r="L1" s="244"/>
      <c r="M1" s="244"/>
      <c r="N1" s="244"/>
    </row>
    <row r="2" spans="1:14" ht="15.75">
      <c r="A2" s="637" t="s">
        <v>250</v>
      </c>
      <c r="B2" s="637"/>
      <c r="C2" s="637"/>
      <c r="D2" s="637"/>
      <c r="E2" s="637"/>
      <c r="F2" s="637"/>
      <c r="G2" s="637"/>
      <c r="H2" s="637"/>
      <c r="I2" s="637"/>
      <c r="J2" s="637"/>
      <c r="K2" s="637"/>
      <c r="L2" s="637"/>
      <c r="M2" s="637"/>
      <c r="N2" s="637"/>
    </row>
    <row r="3" spans="1:14" ht="15">
      <c r="A3" s="638" t="s">
        <v>1185</v>
      </c>
      <c r="B3" s="638"/>
      <c r="C3" s="638"/>
      <c r="D3" s="638"/>
      <c r="E3" s="638"/>
      <c r="F3" s="638"/>
      <c r="G3" s="638"/>
      <c r="H3" s="638"/>
      <c r="I3" s="638"/>
      <c r="J3" s="638"/>
      <c r="K3" s="638"/>
      <c r="L3" s="638"/>
      <c r="M3" s="638"/>
      <c r="N3" s="638"/>
    </row>
    <row r="4" spans="1:14" ht="2.25" customHeight="1">
      <c r="A4" s="244"/>
      <c r="B4" s="244"/>
      <c r="C4" s="244"/>
      <c r="D4" s="244"/>
      <c r="E4" s="244"/>
      <c r="F4" s="244"/>
      <c r="G4" s="244"/>
      <c r="H4" s="244"/>
      <c r="I4" s="244"/>
      <c r="J4" s="244"/>
      <c r="K4" s="244"/>
      <c r="L4" s="244"/>
      <c r="M4" s="244"/>
      <c r="N4" s="244"/>
    </row>
    <row r="5" spans="1:14" ht="16.5" customHeight="1">
      <c r="A5" s="767" t="s">
        <v>73</v>
      </c>
      <c r="B5" s="632" t="s">
        <v>114</v>
      </c>
      <c r="C5" s="632" t="s">
        <v>283</v>
      </c>
      <c r="D5" s="632" t="s">
        <v>270</v>
      </c>
      <c r="E5" s="765" t="s">
        <v>98</v>
      </c>
      <c r="F5" s="770"/>
      <c r="G5" s="770"/>
      <c r="H5" s="770"/>
      <c r="I5" s="770"/>
      <c r="J5" s="766"/>
      <c r="K5" s="640" t="s">
        <v>135</v>
      </c>
      <c r="L5" s="641"/>
      <c r="M5" s="641"/>
      <c r="N5" s="642"/>
    </row>
    <row r="6" spans="1:14" ht="17.25" customHeight="1">
      <c r="A6" s="768"/>
      <c r="B6" s="639"/>
      <c r="C6" s="639"/>
      <c r="D6" s="639"/>
      <c r="E6" s="765" t="s">
        <v>136</v>
      </c>
      <c r="F6" s="770"/>
      <c r="G6" s="766"/>
      <c r="H6" s="765" t="s">
        <v>137</v>
      </c>
      <c r="I6" s="770"/>
      <c r="J6" s="766"/>
      <c r="K6" s="632" t="s">
        <v>138</v>
      </c>
      <c r="L6" s="632" t="s">
        <v>139</v>
      </c>
      <c r="M6" s="632" t="s">
        <v>140</v>
      </c>
      <c r="N6" s="632" t="s">
        <v>253</v>
      </c>
    </row>
    <row r="7" spans="1:14" ht="17.25" customHeight="1">
      <c r="A7" s="768"/>
      <c r="B7" s="639"/>
      <c r="C7" s="639"/>
      <c r="D7" s="639"/>
      <c r="E7" s="632" t="s">
        <v>82</v>
      </c>
      <c r="F7" s="765" t="s">
        <v>98</v>
      </c>
      <c r="G7" s="766"/>
      <c r="H7" s="632" t="s">
        <v>82</v>
      </c>
      <c r="I7" s="765" t="s">
        <v>98</v>
      </c>
      <c r="J7" s="766"/>
      <c r="K7" s="639"/>
      <c r="L7" s="639"/>
      <c r="M7" s="639"/>
      <c r="N7" s="639"/>
    </row>
    <row r="8" spans="1:14" ht="38.25" customHeight="1">
      <c r="A8" s="769"/>
      <c r="B8" s="633"/>
      <c r="C8" s="633"/>
      <c r="D8" s="633"/>
      <c r="E8" s="633"/>
      <c r="F8" s="213" t="s">
        <v>87</v>
      </c>
      <c r="G8" s="212" t="s">
        <v>100</v>
      </c>
      <c r="H8" s="633"/>
      <c r="I8" s="213" t="s">
        <v>87</v>
      </c>
      <c r="J8" s="212" t="s">
        <v>100</v>
      </c>
      <c r="K8" s="633"/>
      <c r="L8" s="633"/>
      <c r="M8" s="633"/>
      <c r="N8" s="633"/>
    </row>
    <row r="9" spans="1:14" ht="14.25">
      <c r="A9" s="52">
        <v>1</v>
      </c>
      <c r="B9" s="53">
        <v>2</v>
      </c>
      <c r="C9" s="41">
        <v>3</v>
      </c>
      <c r="D9" s="41">
        <v>4</v>
      </c>
      <c r="E9" s="41">
        <v>5</v>
      </c>
      <c r="F9" s="41">
        <v>6</v>
      </c>
      <c r="G9" s="41">
        <v>7</v>
      </c>
      <c r="H9" s="53">
        <v>8</v>
      </c>
      <c r="I9" s="41">
        <v>9</v>
      </c>
      <c r="J9" s="54">
        <v>10</v>
      </c>
      <c r="K9" s="41">
        <v>11</v>
      </c>
      <c r="L9" s="54">
        <v>12</v>
      </c>
      <c r="M9" s="41">
        <v>13</v>
      </c>
      <c r="N9" s="41">
        <v>14</v>
      </c>
    </row>
    <row r="10" spans="1:17" s="67" customFormat="1" ht="15.75">
      <c r="A10" s="66"/>
      <c r="B10" s="66" t="s">
        <v>277</v>
      </c>
      <c r="C10" s="75">
        <f>C11+C41</f>
        <v>66304</v>
      </c>
      <c r="D10" s="75">
        <f aca="true" t="shared" si="0" ref="D10:N10">D11+D41</f>
        <v>150</v>
      </c>
      <c r="E10" s="75">
        <f t="shared" si="0"/>
        <v>53</v>
      </c>
      <c r="F10" s="75">
        <f t="shared" si="0"/>
        <v>25</v>
      </c>
      <c r="G10" s="75">
        <f t="shared" si="0"/>
        <v>0</v>
      </c>
      <c r="H10" s="75">
        <f t="shared" si="0"/>
        <v>60</v>
      </c>
      <c r="I10" s="75">
        <f t="shared" si="0"/>
        <v>27</v>
      </c>
      <c r="J10" s="75">
        <f t="shared" si="0"/>
        <v>0</v>
      </c>
      <c r="K10" s="75">
        <f t="shared" si="0"/>
        <v>4255577</v>
      </c>
      <c r="L10" s="75">
        <f t="shared" si="0"/>
        <v>464902</v>
      </c>
      <c r="M10" s="75">
        <f t="shared" si="0"/>
        <v>498288</v>
      </c>
      <c r="N10" s="75">
        <f t="shared" si="0"/>
        <v>27823</v>
      </c>
      <c r="Q10" s="209"/>
    </row>
    <row r="11" spans="1:14" s="67" customFormat="1" ht="15.75">
      <c r="A11" s="82" t="s">
        <v>71</v>
      </c>
      <c r="B11" s="83" t="s">
        <v>236</v>
      </c>
      <c r="C11" s="76">
        <f aca="true" t="shared" si="1" ref="C11:N11">C12+C27</f>
        <v>66304</v>
      </c>
      <c r="D11" s="76">
        <f t="shared" si="1"/>
        <v>150</v>
      </c>
      <c r="E11" s="76">
        <f t="shared" si="1"/>
        <v>53</v>
      </c>
      <c r="F11" s="76">
        <f t="shared" si="1"/>
        <v>25</v>
      </c>
      <c r="G11" s="76">
        <f t="shared" si="1"/>
        <v>0</v>
      </c>
      <c r="H11" s="76">
        <f t="shared" si="1"/>
        <v>60</v>
      </c>
      <c r="I11" s="76">
        <f t="shared" si="1"/>
        <v>27</v>
      </c>
      <c r="J11" s="76">
        <f t="shared" si="1"/>
        <v>0</v>
      </c>
      <c r="K11" s="76">
        <f t="shared" si="1"/>
        <v>4228457</v>
      </c>
      <c r="L11" s="76">
        <f t="shared" si="1"/>
        <v>455554</v>
      </c>
      <c r="M11" s="76">
        <f t="shared" si="1"/>
        <v>484123</v>
      </c>
      <c r="N11" s="76">
        <f t="shared" si="1"/>
        <v>27823</v>
      </c>
    </row>
    <row r="12" spans="1:14" s="67" customFormat="1" ht="15.75">
      <c r="A12" s="70" t="s">
        <v>74</v>
      </c>
      <c r="B12" s="69" t="s">
        <v>234</v>
      </c>
      <c r="C12" s="77">
        <f aca="true" t="shared" si="2" ref="C12:N12">SUM(C13:C19)</f>
        <v>46045</v>
      </c>
      <c r="D12" s="77">
        <f t="shared" si="2"/>
        <v>119</v>
      </c>
      <c r="E12" s="77">
        <f t="shared" si="2"/>
        <v>53</v>
      </c>
      <c r="F12" s="77">
        <f t="shared" si="2"/>
        <v>25</v>
      </c>
      <c r="G12" s="77">
        <f t="shared" si="2"/>
        <v>0</v>
      </c>
      <c r="H12" s="77">
        <f t="shared" si="2"/>
        <v>60</v>
      </c>
      <c r="I12" s="77">
        <f t="shared" si="2"/>
        <v>27</v>
      </c>
      <c r="J12" s="77">
        <f t="shared" si="2"/>
        <v>0</v>
      </c>
      <c r="K12" s="77">
        <f t="shared" si="2"/>
        <v>1374195</v>
      </c>
      <c r="L12" s="77">
        <f t="shared" si="2"/>
        <v>121098</v>
      </c>
      <c r="M12" s="77">
        <f t="shared" si="2"/>
        <v>126891</v>
      </c>
      <c r="N12" s="77">
        <f t="shared" si="2"/>
        <v>23413</v>
      </c>
    </row>
    <row r="13" spans="1:14" s="67" customFormat="1" ht="16.5" customHeight="1">
      <c r="A13" s="71">
        <v>1</v>
      </c>
      <c r="B13" s="68" t="s">
        <v>329</v>
      </c>
      <c r="C13" s="58"/>
      <c r="D13" s="58">
        <v>119</v>
      </c>
      <c r="E13" s="58">
        <v>53</v>
      </c>
      <c r="F13" s="58">
        <v>25</v>
      </c>
      <c r="G13" s="58"/>
      <c r="H13" s="58">
        <v>60</v>
      </c>
      <c r="I13" s="58">
        <v>27</v>
      </c>
      <c r="J13" s="58"/>
      <c r="K13" s="78">
        <v>1285240</v>
      </c>
      <c r="L13" s="78">
        <v>109551</v>
      </c>
      <c r="M13" s="78">
        <v>114007</v>
      </c>
      <c r="N13" s="78">
        <v>23413</v>
      </c>
    </row>
    <row r="14" spans="1:14" s="67" customFormat="1" ht="15.75">
      <c r="A14" s="71">
        <v>2</v>
      </c>
      <c r="B14" s="68" t="s">
        <v>298</v>
      </c>
      <c r="C14" s="211"/>
      <c r="D14" s="211"/>
      <c r="E14" s="211"/>
      <c r="F14" s="211"/>
      <c r="G14" s="211"/>
      <c r="H14" s="214"/>
      <c r="I14" s="211"/>
      <c r="J14" s="245"/>
      <c r="K14" s="78">
        <v>11247</v>
      </c>
      <c r="L14" s="78">
        <v>2272</v>
      </c>
      <c r="M14" s="78">
        <v>3489</v>
      </c>
      <c r="N14" s="78"/>
    </row>
    <row r="15" spans="1:14" s="67" customFormat="1" ht="16.5" customHeight="1">
      <c r="A15" s="71">
        <v>3</v>
      </c>
      <c r="B15" s="68" t="s">
        <v>302</v>
      </c>
      <c r="C15" s="58">
        <v>0</v>
      </c>
      <c r="D15" s="58">
        <v>0</v>
      </c>
      <c r="E15" s="58">
        <v>0</v>
      </c>
      <c r="F15" s="58">
        <v>0</v>
      </c>
      <c r="G15" s="58">
        <v>0</v>
      </c>
      <c r="H15" s="58">
        <v>0</v>
      </c>
      <c r="I15" s="58">
        <v>0</v>
      </c>
      <c r="J15" s="58">
        <v>0</v>
      </c>
      <c r="K15" s="78">
        <v>57778</v>
      </c>
      <c r="L15" s="78">
        <v>5850</v>
      </c>
      <c r="M15" s="78">
        <v>3717</v>
      </c>
      <c r="N15" s="78">
        <v>0</v>
      </c>
    </row>
    <row r="16" spans="1:14" s="67" customFormat="1" ht="16.5" customHeight="1">
      <c r="A16" s="71">
        <v>4</v>
      </c>
      <c r="B16" s="68" t="s">
        <v>330</v>
      </c>
      <c r="C16" s="58">
        <v>0</v>
      </c>
      <c r="D16" s="58">
        <v>0</v>
      </c>
      <c r="E16" s="58">
        <v>0</v>
      </c>
      <c r="F16" s="58">
        <v>0</v>
      </c>
      <c r="G16" s="58">
        <v>0</v>
      </c>
      <c r="H16" s="58">
        <v>0</v>
      </c>
      <c r="I16" s="58">
        <v>0</v>
      </c>
      <c r="J16" s="58">
        <v>0</v>
      </c>
      <c r="K16" s="78">
        <v>9811</v>
      </c>
      <c r="L16" s="78">
        <v>2370</v>
      </c>
      <c r="M16" s="78">
        <v>3884</v>
      </c>
      <c r="N16" s="78">
        <v>0</v>
      </c>
    </row>
    <row r="17" spans="1:14" s="594" customFormat="1" ht="15.75">
      <c r="A17" s="71">
        <v>5</v>
      </c>
      <c r="B17" s="68" t="s">
        <v>328</v>
      </c>
      <c r="C17" s="17"/>
      <c r="D17" s="58"/>
      <c r="E17" s="58"/>
      <c r="F17" s="58"/>
      <c r="G17" s="58"/>
      <c r="H17" s="58"/>
      <c r="I17" s="58"/>
      <c r="J17" s="58"/>
      <c r="K17" s="78">
        <v>8990</v>
      </c>
      <c r="L17" s="78">
        <v>1055</v>
      </c>
      <c r="M17" s="78">
        <v>665</v>
      </c>
      <c r="N17" s="78"/>
    </row>
    <row r="18" spans="1:14" s="594" customFormat="1" ht="15.75">
      <c r="A18" s="71">
        <v>6</v>
      </c>
      <c r="B18" s="68" t="s">
        <v>1188</v>
      </c>
      <c r="C18" s="119">
        <v>8010</v>
      </c>
      <c r="D18" s="58"/>
      <c r="E18" s="58"/>
      <c r="F18" s="58"/>
      <c r="G18" s="58"/>
      <c r="H18" s="58"/>
      <c r="I18" s="58"/>
      <c r="J18" s="58"/>
      <c r="K18" s="78">
        <v>1129</v>
      </c>
      <c r="L18" s="78"/>
      <c r="M18" s="78">
        <v>1129</v>
      </c>
      <c r="N18" s="78"/>
    </row>
    <row r="19" spans="1:14" s="121" customFormat="1" ht="15.75" customHeight="1">
      <c r="A19" s="120">
        <v>7</v>
      </c>
      <c r="B19" s="118" t="s">
        <v>341</v>
      </c>
      <c r="C19" s="119">
        <f>SUM(C20:C24)</f>
        <v>38035</v>
      </c>
      <c r="D19" s="119"/>
      <c r="E19" s="119"/>
      <c r="F19" s="119"/>
      <c r="G19" s="119"/>
      <c r="H19" s="119"/>
      <c r="I19" s="119"/>
      <c r="J19" s="119"/>
      <c r="K19" s="78"/>
      <c r="L19" s="78"/>
      <c r="M19" s="78"/>
      <c r="N19" s="78"/>
    </row>
    <row r="20" spans="1:14" s="121" customFormat="1" ht="15.75" customHeight="1" hidden="1">
      <c r="A20" s="120"/>
      <c r="B20" s="118" t="s">
        <v>342</v>
      </c>
      <c r="C20" s="17">
        <v>1206</v>
      </c>
      <c r="D20" s="17"/>
      <c r="E20" s="17"/>
      <c r="F20" s="17"/>
      <c r="G20" s="17"/>
      <c r="H20" s="17"/>
      <c r="I20" s="17"/>
      <c r="J20" s="17"/>
      <c r="K20" s="17">
        <v>189</v>
      </c>
      <c r="L20" s="119"/>
      <c r="M20" s="119"/>
      <c r="N20" s="113"/>
    </row>
    <row r="21" spans="1:14" s="121" customFormat="1" ht="15.75" customHeight="1" hidden="1">
      <c r="A21" s="120"/>
      <c r="B21" s="118" t="s">
        <v>343</v>
      </c>
      <c r="C21" s="119">
        <v>32357</v>
      </c>
      <c r="D21" s="119"/>
      <c r="E21" s="119"/>
      <c r="F21" s="119"/>
      <c r="G21" s="119"/>
      <c r="H21" s="119"/>
      <c r="I21" s="119"/>
      <c r="J21" s="119"/>
      <c r="K21" s="119"/>
      <c r="L21" s="119"/>
      <c r="M21" s="119"/>
      <c r="N21" s="113"/>
    </row>
    <row r="22" spans="1:14" s="121" customFormat="1" ht="15.75" customHeight="1" hidden="1">
      <c r="A22" s="120"/>
      <c r="B22" s="118" t="s">
        <v>344</v>
      </c>
      <c r="C22" s="119">
        <v>855</v>
      </c>
      <c r="D22" s="119"/>
      <c r="E22" s="119"/>
      <c r="F22" s="119"/>
      <c r="G22" s="119"/>
      <c r="H22" s="119"/>
      <c r="I22" s="119"/>
      <c r="J22" s="119"/>
      <c r="K22" s="176">
        <v>87</v>
      </c>
      <c r="L22" s="177"/>
      <c r="M22" s="177">
        <v>15</v>
      </c>
      <c r="N22" s="113"/>
    </row>
    <row r="23" spans="1:16" s="121" customFormat="1" ht="15.75" customHeight="1" hidden="1">
      <c r="A23" s="120"/>
      <c r="B23" s="118" t="s">
        <v>345</v>
      </c>
      <c r="C23" s="58">
        <v>1112</v>
      </c>
      <c r="D23" s="58">
        <v>0</v>
      </c>
      <c r="E23" s="58"/>
      <c r="F23" s="58"/>
      <c r="G23" s="58"/>
      <c r="H23" s="58"/>
      <c r="I23" s="58"/>
      <c r="J23" s="58"/>
      <c r="K23" s="58">
        <v>7035</v>
      </c>
      <c r="L23" s="177"/>
      <c r="M23" s="177"/>
      <c r="N23" s="113"/>
      <c r="P23" s="121" t="s">
        <v>346</v>
      </c>
    </row>
    <row r="24" spans="1:14" s="121" customFormat="1" ht="15.75" customHeight="1" hidden="1">
      <c r="A24" s="120"/>
      <c r="B24" s="118" t="s">
        <v>347</v>
      </c>
      <c r="C24" s="58">
        <v>2505</v>
      </c>
      <c r="D24" s="58"/>
      <c r="E24" s="58"/>
      <c r="F24" s="58"/>
      <c r="G24" s="58"/>
      <c r="H24" s="58"/>
      <c r="I24" s="58"/>
      <c r="J24" s="58"/>
      <c r="K24" s="58">
        <v>2305</v>
      </c>
      <c r="L24" s="58"/>
      <c r="M24" s="58">
        <v>403</v>
      </c>
      <c r="N24" s="113"/>
    </row>
    <row r="25" spans="1:14" s="121" customFormat="1" ht="15.75" customHeight="1" hidden="1">
      <c r="A25" s="120"/>
      <c r="B25" s="118"/>
      <c r="C25" s="58"/>
      <c r="D25" s="58"/>
      <c r="E25" s="58"/>
      <c r="F25" s="58"/>
      <c r="G25" s="58"/>
      <c r="H25" s="58"/>
      <c r="I25" s="58"/>
      <c r="J25" s="58"/>
      <c r="K25" s="58"/>
      <c r="L25" s="177"/>
      <c r="M25" s="177"/>
      <c r="N25" s="113"/>
    </row>
    <row r="26" spans="1:14" s="121" customFormat="1" ht="15.75" customHeight="1" hidden="1">
      <c r="A26" s="120"/>
      <c r="B26" s="118"/>
      <c r="C26" s="58"/>
      <c r="D26" s="58"/>
      <c r="E26" s="58"/>
      <c r="F26" s="58"/>
      <c r="G26" s="58"/>
      <c r="H26" s="58"/>
      <c r="I26" s="58"/>
      <c r="J26" s="58"/>
      <c r="K26" s="58"/>
      <c r="L26" s="177"/>
      <c r="M26" s="177"/>
      <c r="N26" s="113"/>
    </row>
    <row r="27" spans="1:14" s="67" customFormat="1" ht="15.75">
      <c r="A27" s="70" t="s">
        <v>75</v>
      </c>
      <c r="B27" s="69" t="s">
        <v>237</v>
      </c>
      <c r="C27" s="77">
        <f>SUM(C28:C40)</f>
        <v>20259</v>
      </c>
      <c r="D27" s="77">
        <f aca="true" t="shared" si="3" ref="D27:N27">SUM(D28:D40)</f>
        <v>31</v>
      </c>
      <c r="E27" s="77">
        <f t="shared" si="3"/>
        <v>0</v>
      </c>
      <c r="F27" s="77">
        <f t="shared" si="3"/>
        <v>0</v>
      </c>
      <c r="G27" s="77">
        <f t="shared" si="3"/>
        <v>0</v>
      </c>
      <c r="H27" s="77">
        <f t="shared" si="3"/>
        <v>0</v>
      </c>
      <c r="I27" s="77">
        <f t="shared" si="3"/>
        <v>0</v>
      </c>
      <c r="J27" s="77">
        <f t="shared" si="3"/>
        <v>0</v>
      </c>
      <c r="K27" s="77">
        <f t="shared" si="3"/>
        <v>2854262</v>
      </c>
      <c r="L27" s="77">
        <f t="shared" si="3"/>
        <v>334456</v>
      </c>
      <c r="M27" s="77">
        <f t="shared" si="3"/>
        <v>357232</v>
      </c>
      <c r="N27" s="77">
        <f t="shared" si="3"/>
        <v>4410</v>
      </c>
    </row>
    <row r="28" spans="1:14" ht="15.75">
      <c r="A28" s="72">
        <v>1</v>
      </c>
      <c r="B28" s="84" t="s">
        <v>285</v>
      </c>
      <c r="C28" s="78">
        <v>1021</v>
      </c>
      <c r="D28" s="78">
        <v>0</v>
      </c>
      <c r="E28" s="78"/>
      <c r="F28" s="78"/>
      <c r="G28" s="78"/>
      <c r="H28" s="78"/>
      <c r="I28" s="78"/>
      <c r="J28" s="78"/>
      <c r="K28" s="78">
        <v>111517</v>
      </c>
      <c r="L28" s="78">
        <v>18674</v>
      </c>
      <c r="M28" s="78">
        <v>18551</v>
      </c>
      <c r="N28" s="78"/>
    </row>
    <row r="29" spans="1:14" ht="15.75">
      <c r="A29" s="72">
        <v>2</v>
      </c>
      <c r="B29" s="84" t="s">
        <v>286</v>
      </c>
      <c r="C29" s="78">
        <v>218</v>
      </c>
      <c r="D29" s="78">
        <v>3</v>
      </c>
      <c r="E29" s="78">
        <v>0</v>
      </c>
      <c r="F29" s="78">
        <v>0</v>
      </c>
      <c r="G29" s="78">
        <v>0</v>
      </c>
      <c r="H29" s="78">
        <v>0</v>
      </c>
      <c r="I29" s="78">
        <v>0</v>
      </c>
      <c r="J29" s="78">
        <v>0</v>
      </c>
      <c r="K29" s="78">
        <v>165023</v>
      </c>
      <c r="L29" s="78">
        <v>13863</v>
      </c>
      <c r="M29" s="78">
        <v>18947</v>
      </c>
      <c r="N29" s="78">
        <v>0</v>
      </c>
    </row>
    <row r="30" spans="1:14" s="67" customFormat="1" ht="15.75">
      <c r="A30" s="72">
        <v>3</v>
      </c>
      <c r="B30" s="84" t="s">
        <v>287</v>
      </c>
      <c r="C30" s="78">
        <v>354</v>
      </c>
      <c r="D30" s="58">
        <v>7</v>
      </c>
      <c r="E30" s="58"/>
      <c r="F30" s="58"/>
      <c r="G30" s="58"/>
      <c r="H30" s="58"/>
      <c r="I30" s="58"/>
      <c r="J30" s="58"/>
      <c r="K30" s="78">
        <v>228269</v>
      </c>
      <c r="L30" s="78">
        <v>29024</v>
      </c>
      <c r="M30" s="78">
        <v>36489</v>
      </c>
      <c r="N30" s="78">
        <v>0</v>
      </c>
    </row>
    <row r="31" spans="1:14" s="67" customFormat="1" ht="15.75">
      <c r="A31" s="72">
        <v>4</v>
      </c>
      <c r="B31" s="84" t="s">
        <v>288</v>
      </c>
      <c r="C31" s="78">
        <v>565</v>
      </c>
      <c r="D31" s="58">
        <v>1</v>
      </c>
      <c r="E31" s="58"/>
      <c r="F31" s="58"/>
      <c r="G31" s="58"/>
      <c r="H31" s="58"/>
      <c r="I31" s="58"/>
      <c r="J31" s="58"/>
      <c r="K31" s="78">
        <v>125653</v>
      </c>
      <c r="L31" s="78">
        <v>16231</v>
      </c>
      <c r="M31" s="78">
        <v>22054</v>
      </c>
      <c r="N31" s="78"/>
    </row>
    <row r="32" spans="1:14" s="67" customFormat="1" ht="16.5" customHeight="1">
      <c r="A32" s="72">
        <v>5</v>
      </c>
      <c r="B32" s="84" t="s">
        <v>289</v>
      </c>
      <c r="C32" s="78">
        <v>1068</v>
      </c>
      <c r="D32" s="58">
        <v>0</v>
      </c>
      <c r="E32" s="58"/>
      <c r="F32" s="58"/>
      <c r="G32" s="58"/>
      <c r="H32" s="58"/>
      <c r="I32" s="58"/>
      <c r="J32" s="58"/>
      <c r="K32" s="78">
        <v>221479</v>
      </c>
      <c r="L32" s="78">
        <v>29775</v>
      </c>
      <c r="M32" s="78">
        <v>35329</v>
      </c>
      <c r="N32" s="78">
        <v>0</v>
      </c>
    </row>
    <row r="33" spans="1:14" s="67" customFormat="1" ht="15.75">
      <c r="A33" s="72">
        <v>6</v>
      </c>
      <c r="B33" s="84" t="s">
        <v>303</v>
      </c>
      <c r="C33" s="78">
        <v>2598</v>
      </c>
      <c r="D33" s="58">
        <v>0</v>
      </c>
      <c r="E33" s="58"/>
      <c r="F33" s="58"/>
      <c r="G33" s="58"/>
      <c r="H33" s="58"/>
      <c r="I33" s="58"/>
      <c r="J33" s="58"/>
      <c r="K33" s="78">
        <v>152075</v>
      </c>
      <c r="L33" s="78">
        <v>69681</v>
      </c>
      <c r="M33" s="78">
        <v>51896</v>
      </c>
      <c r="N33" s="78">
        <v>1547</v>
      </c>
    </row>
    <row r="34" spans="1:14" s="67" customFormat="1" ht="15.75">
      <c r="A34" s="72">
        <v>7</v>
      </c>
      <c r="B34" s="84" t="s">
        <v>291</v>
      </c>
      <c r="C34" s="78">
        <v>2161</v>
      </c>
      <c r="D34" s="60">
        <v>10</v>
      </c>
      <c r="E34" s="58"/>
      <c r="F34" s="58"/>
      <c r="G34" s="58"/>
      <c r="H34" s="58"/>
      <c r="I34" s="58"/>
      <c r="J34" s="58"/>
      <c r="K34" s="78">
        <v>746779</v>
      </c>
      <c r="L34" s="78">
        <v>17315</v>
      </c>
      <c r="M34" s="78">
        <v>16980</v>
      </c>
      <c r="N34" s="88"/>
    </row>
    <row r="35" spans="1:14" s="67" customFormat="1" ht="15.75">
      <c r="A35" s="72">
        <v>8</v>
      </c>
      <c r="B35" s="84" t="s">
        <v>292</v>
      </c>
      <c r="C35" s="78">
        <v>856</v>
      </c>
      <c r="D35" s="60">
        <v>5</v>
      </c>
      <c r="E35" s="78"/>
      <c r="F35" s="78"/>
      <c r="G35" s="78"/>
      <c r="H35" s="78"/>
      <c r="I35" s="78"/>
      <c r="J35" s="78"/>
      <c r="K35" s="78">
        <v>164508</v>
      </c>
      <c r="L35" s="78">
        <v>28265</v>
      </c>
      <c r="M35" s="78">
        <v>22220</v>
      </c>
      <c r="N35" s="78">
        <v>0</v>
      </c>
    </row>
    <row r="36" spans="1:14" s="67" customFormat="1" ht="15.75">
      <c r="A36" s="72">
        <v>9</v>
      </c>
      <c r="B36" s="84" t="s">
        <v>293</v>
      </c>
      <c r="C36" s="78">
        <v>3920</v>
      </c>
      <c r="D36" s="60">
        <v>2</v>
      </c>
      <c r="E36" s="78"/>
      <c r="F36" s="78"/>
      <c r="G36" s="78"/>
      <c r="H36" s="78"/>
      <c r="I36" s="78"/>
      <c r="J36" s="78"/>
      <c r="K36" s="78">
        <v>201944</v>
      </c>
      <c r="L36" s="78">
        <v>15359</v>
      </c>
      <c r="M36" s="78">
        <v>24942</v>
      </c>
      <c r="N36" s="78">
        <v>0</v>
      </c>
    </row>
    <row r="37" spans="1:14" s="67" customFormat="1" ht="15.75">
      <c r="A37" s="72">
        <v>10</v>
      </c>
      <c r="B37" s="84" t="s">
        <v>294</v>
      </c>
      <c r="C37" s="78">
        <v>617</v>
      </c>
      <c r="D37" s="60">
        <v>3</v>
      </c>
      <c r="E37" s="78"/>
      <c r="F37" s="78"/>
      <c r="G37" s="78"/>
      <c r="H37" s="78"/>
      <c r="I37" s="78"/>
      <c r="J37" s="78"/>
      <c r="K37" s="78">
        <v>120657</v>
      </c>
      <c r="L37" s="78">
        <v>11608</v>
      </c>
      <c r="M37" s="78">
        <v>14246</v>
      </c>
      <c r="N37" s="78">
        <v>0</v>
      </c>
    </row>
    <row r="38" spans="1:14" s="67" customFormat="1" ht="15.75">
      <c r="A38" s="72">
        <v>11</v>
      </c>
      <c r="B38" s="84" t="s">
        <v>295</v>
      </c>
      <c r="C38" s="78">
        <v>3416</v>
      </c>
      <c r="D38" s="58"/>
      <c r="E38" s="58"/>
      <c r="F38" s="58"/>
      <c r="G38" s="58"/>
      <c r="H38" s="58"/>
      <c r="I38" s="58"/>
      <c r="J38" s="58"/>
      <c r="K38" s="78">
        <v>540777</v>
      </c>
      <c r="L38" s="78">
        <v>65509</v>
      </c>
      <c r="M38" s="78">
        <v>71695</v>
      </c>
      <c r="N38" s="78">
        <v>2863</v>
      </c>
    </row>
    <row r="39" spans="1:14" s="67" customFormat="1" ht="18.75" customHeight="1">
      <c r="A39" s="72">
        <v>12</v>
      </c>
      <c r="B39" s="84" t="s">
        <v>332</v>
      </c>
      <c r="C39" s="78">
        <v>3465</v>
      </c>
      <c r="D39" s="60"/>
      <c r="E39" s="78"/>
      <c r="F39" s="78"/>
      <c r="G39" s="78"/>
      <c r="H39" s="78"/>
      <c r="I39" s="78"/>
      <c r="J39" s="78"/>
      <c r="K39" s="78">
        <v>37503</v>
      </c>
      <c r="L39" s="78">
        <v>15168</v>
      </c>
      <c r="M39" s="78">
        <v>15732</v>
      </c>
      <c r="N39" s="78">
        <v>0</v>
      </c>
    </row>
    <row r="40" spans="1:14" s="67" customFormat="1" ht="15.75">
      <c r="A40" s="72">
        <v>13</v>
      </c>
      <c r="B40" s="68" t="s">
        <v>335</v>
      </c>
      <c r="C40" s="58">
        <v>0</v>
      </c>
      <c r="D40" s="58">
        <v>0</v>
      </c>
      <c r="E40" s="58"/>
      <c r="F40" s="58"/>
      <c r="G40" s="58"/>
      <c r="H40" s="58"/>
      <c r="I40" s="58"/>
      <c r="J40" s="58"/>
      <c r="K40" s="78">
        <v>38078</v>
      </c>
      <c r="L40" s="78">
        <v>3984</v>
      </c>
      <c r="M40" s="78">
        <v>8151</v>
      </c>
      <c r="N40" s="78">
        <v>0</v>
      </c>
    </row>
    <row r="41" spans="1:14" s="67" customFormat="1" ht="15.75">
      <c r="A41" s="210" t="s">
        <v>72</v>
      </c>
      <c r="B41" s="381" t="s">
        <v>96</v>
      </c>
      <c r="C41" s="77"/>
      <c r="D41" s="77"/>
      <c r="E41" s="77"/>
      <c r="F41" s="77"/>
      <c r="G41" s="77"/>
      <c r="H41" s="77"/>
      <c r="I41" s="77"/>
      <c r="J41" s="77"/>
      <c r="K41" s="77">
        <f>K42</f>
        <v>27120</v>
      </c>
      <c r="L41" s="77">
        <f>L42</f>
        <v>9348</v>
      </c>
      <c r="M41" s="77">
        <f>M42</f>
        <v>14165</v>
      </c>
      <c r="N41" s="78"/>
    </row>
    <row r="42" spans="1:14" s="67" customFormat="1" ht="15.75">
      <c r="A42" s="72">
        <v>1</v>
      </c>
      <c r="B42" s="84" t="s">
        <v>1247</v>
      </c>
      <c r="C42" s="78"/>
      <c r="D42" s="78"/>
      <c r="E42" s="78"/>
      <c r="F42" s="78"/>
      <c r="G42" s="78"/>
      <c r="H42" s="78"/>
      <c r="I42" s="78"/>
      <c r="J42" s="78"/>
      <c r="K42" s="78">
        <v>27120</v>
      </c>
      <c r="L42" s="78">
        <v>9348</v>
      </c>
      <c r="M42" s="78">
        <v>14165</v>
      </c>
      <c r="N42" s="78">
        <v>0</v>
      </c>
    </row>
    <row r="43" spans="1:14" s="67" customFormat="1" ht="3.75" customHeight="1">
      <c r="A43" s="382"/>
      <c r="B43" s="382"/>
      <c r="C43" s="383"/>
      <c r="D43" s="383"/>
      <c r="E43" s="383"/>
      <c r="F43" s="383"/>
      <c r="G43" s="383"/>
      <c r="H43" s="383"/>
      <c r="I43" s="383"/>
      <c r="J43" s="383"/>
      <c r="K43" s="383"/>
      <c r="L43" s="383"/>
      <c r="M43" s="383"/>
      <c r="N43" s="383"/>
    </row>
  </sheetData>
  <sheetProtection/>
  <mergeCells count="18">
    <mergeCell ref="K6:K8"/>
    <mergeCell ref="E6:G6"/>
    <mergeCell ref="E7:E8"/>
    <mergeCell ref="F7:G7"/>
    <mergeCell ref="D5:D8"/>
    <mergeCell ref="E5:J5"/>
    <mergeCell ref="H7:H8"/>
    <mergeCell ref="H6:J6"/>
    <mergeCell ref="M6:M8"/>
    <mergeCell ref="N6:N8"/>
    <mergeCell ref="A2:N2"/>
    <mergeCell ref="A3:N3"/>
    <mergeCell ref="I7:J7"/>
    <mergeCell ref="A5:A8"/>
    <mergeCell ref="B5:B8"/>
    <mergeCell ref="C5:C8"/>
    <mergeCell ref="K5:N5"/>
    <mergeCell ref="L6:L8"/>
  </mergeCells>
  <printOptions horizontalCentered="1"/>
  <pageMargins left="0.5" right="0.5" top="0.25" bottom="0.25"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D47"/>
  <sheetViews>
    <sheetView zoomScalePageLayoutView="0" workbookViewId="0" topLeftCell="A4">
      <selection activeCell="A4" sqref="A1:IV16384"/>
    </sheetView>
  </sheetViews>
  <sheetFormatPr defaultColWidth="9.140625" defaultRowHeight="12.75"/>
  <cols>
    <col min="1" max="1" width="6.28125" style="4" customWidth="1"/>
    <col min="2" max="2" width="49.8515625" style="4" customWidth="1"/>
    <col min="3" max="3" width="17.57421875" style="61" customWidth="1"/>
    <col min="4" max="4" width="16.00390625" style="4" customWidth="1"/>
    <col min="5" max="16384" width="9.140625" style="4" customWidth="1"/>
  </cols>
  <sheetData>
    <row r="1" spans="1:4" ht="15.75" customHeight="1">
      <c r="A1" s="92" t="s">
        <v>243</v>
      </c>
      <c r="B1" s="92"/>
      <c r="C1" s="266"/>
      <c r="D1" s="92"/>
    </row>
    <row r="2" spans="1:4" ht="15.75" customHeight="1">
      <c r="A2" s="681" t="s">
        <v>141</v>
      </c>
      <c r="B2" s="681"/>
      <c r="C2" s="681"/>
      <c r="D2" s="681"/>
    </row>
    <row r="3" spans="1:4" ht="15.75" customHeight="1">
      <c r="A3" s="771" t="s">
        <v>1185</v>
      </c>
      <c r="B3" s="771"/>
      <c r="C3" s="771"/>
      <c r="D3" s="771"/>
    </row>
    <row r="4" spans="1:4" ht="27" customHeight="1">
      <c r="A4" s="213" t="s">
        <v>73</v>
      </c>
      <c r="B4" s="269" t="s">
        <v>142</v>
      </c>
      <c r="C4" s="265" t="s">
        <v>143</v>
      </c>
      <c r="D4" s="265" t="s">
        <v>144</v>
      </c>
    </row>
    <row r="5" spans="1:4" ht="15.75" customHeight="1">
      <c r="A5" s="47">
        <v>1</v>
      </c>
      <c r="B5" s="45">
        <v>2</v>
      </c>
      <c r="C5" s="43">
        <v>3</v>
      </c>
      <c r="D5" s="55">
        <v>4</v>
      </c>
    </row>
    <row r="6" spans="1:4" ht="15.75" customHeight="1">
      <c r="A6" s="79" t="s">
        <v>74</v>
      </c>
      <c r="B6" s="90" t="s">
        <v>145</v>
      </c>
      <c r="C6" s="198"/>
      <c r="D6" s="199"/>
    </row>
    <row r="7" spans="1:4" ht="15.75" customHeight="1">
      <c r="A7" s="88">
        <v>1</v>
      </c>
      <c r="B7" s="58" t="s">
        <v>152</v>
      </c>
      <c r="C7" s="200">
        <v>369</v>
      </c>
      <c r="D7" s="58"/>
    </row>
    <row r="8" spans="1:4" ht="15.75" customHeight="1">
      <c r="A8" s="88">
        <v>2</v>
      </c>
      <c r="B8" s="58" t="s">
        <v>146</v>
      </c>
      <c r="C8" s="200">
        <v>306</v>
      </c>
      <c r="D8" s="58"/>
    </row>
    <row r="9" spans="1:4" ht="15.75" customHeight="1">
      <c r="A9" s="88">
        <v>3</v>
      </c>
      <c r="B9" s="58" t="s">
        <v>154</v>
      </c>
      <c r="C9" s="200">
        <v>843</v>
      </c>
      <c r="D9" s="58"/>
    </row>
    <row r="10" spans="1:4" ht="15.75" customHeight="1">
      <c r="A10" s="88">
        <v>4</v>
      </c>
      <c r="B10" s="58" t="s">
        <v>153</v>
      </c>
      <c r="C10" s="200">
        <v>16</v>
      </c>
      <c r="D10" s="58"/>
    </row>
    <row r="11" spans="1:4" ht="15.75" customHeight="1">
      <c r="A11" s="88">
        <v>5</v>
      </c>
      <c r="B11" s="58" t="s">
        <v>161</v>
      </c>
      <c r="C11" s="63">
        <v>1</v>
      </c>
      <c r="D11" s="58"/>
    </row>
    <row r="12" spans="1:4" ht="15.75" customHeight="1">
      <c r="A12" s="12" t="s">
        <v>75</v>
      </c>
      <c r="B12" s="17" t="s">
        <v>155</v>
      </c>
      <c r="C12" s="63"/>
      <c r="D12" s="58"/>
    </row>
    <row r="13" spans="1:4" ht="15.75" customHeight="1">
      <c r="A13" s="88">
        <v>1</v>
      </c>
      <c r="B13" s="58" t="s">
        <v>147</v>
      </c>
      <c r="C13" s="595">
        <v>847</v>
      </c>
      <c r="D13" s="58"/>
    </row>
    <row r="14" spans="1:4" ht="15.75" customHeight="1">
      <c r="A14" s="88">
        <v>2</v>
      </c>
      <c r="B14" s="58" t="s">
        <v>148</v>
      </c>
      <c r="C14" s="200">
        <v>0</v>
      </c>
      <c r="D14" s="58"/>
    </row>
    <row r="15" spans="1:4" ht="15.75" customHeight="1">
      <c r="A15" s="12" t="s">
        <v>80</v>
      </c>
      <c r="B15" s="17" t="s">
        <v>149</v>
      </c>
      <c r="C15" s="200"/>
      <c r="D15" s="58"/>
    </row>
    <row r="16" spans="1:4" ht="15.75" customHeight="1">
      <c r="A16" s="88">
        <v>1</v>
      </c>
      <c r="B16" s="201" t="s">
        <v>156</v>
      </c>
      <c r="C16" s="595">
        <v>53</v>
      </c>
      <c r="D16" s="58"/>
    </row>
    <row r="17" spans="1:4" ht="15.75" customHeight="1">
      <c r="A17" s="88"/>
      <c r="B17" s="58" t="s">
        <v>161</v>
      </c>
      <c r="C17" s="595">
        <v>21</v>
      </c>
      <c r="D17" s="58"/>
    </row>
    <row r="18" spans="1:4" ht="15.75" customHeight="1">
      <c r="A18" s="88">
        <v>2</v>
      </c>
      <c r="B18" s="201" t="s">
        <v>254</v>
      </c>
      <c r="C18" s="595">
        <v>1596</v>
      </c>
      <c r="D18" s="88" t="s">
        <v>304</v>
      </c>
    </row>
    <row r="19" spans="1:4" ht="15.75" customHeight="1">
      <c r="A19" s="88"/>
      <c r="B19" s="58" t="s">
        <v>161</v>
      </c>
      <c r="C19" s="595">
        <v>305</v>
      </c>
      <c r="D19" s="58"/>
    </row>
    <row r="20" spans="1:4" ht="15.75" customHeight="1">
      <c r="A20" s="88">
        <v>3</v>
      </c>
      <c r="B20" s="201" t="s">
        <v>11</v>
      </c>
      <c r="C20" s="595">
        <v>1458</v>
      </c>
      <c r="D20" s="58"/>
    </row>
    <row r="21" spans="1:4" ht="15.75" customHeight="1">
      <c r="A21" s="88"/>
      <c r="B21" s="58" t="s">
        <v>161</v>
      </c>
      <c r="C21" s="595">
        <v>293</v>
      </c>
      <c r="D21" s="58"/>
    </row>
    <row r="22" spans="1:4" ht="15.75" customHeight="1">
      <c r="A22" s="88">
        <v>4</v>
      </c>
      <c r="B22" s="201" t="s">
        <v>150</v>
      </c>
      <c r="C22" s="595">
        <v>617</v>
      </c>
      <c r="D22" s="88" t="s">
        <v>304</v>
      </c>
    </row>
    <row r="23" spans="1:4" ht="15.75" customHeight="1">
      <c r="A23" s="88">
        <v>5</v>
      </c>
      <c r="B23" s="201" t="s">
        <v>151</v>
      </c>
      <c r="C23" s="595">
        <v>337</v>
      </c>
      <c r="D23" s="88" t="s">
        <v>304</v>
      </c>
    </row>
    <row r="24" spans="1:4" ht="15.75" customHeight="1">
      <c r="A24" s="60"/>
      <c r="B24" s="60" t="s">
        <v>161</v>
      </c>
      <c r="C24" s="595">
        <v>45</v>
      </c>
      <c r="D24" s="60"/>
    </row>
    <row r="25" spans="1:4" ht="15.75" customHeight="1">
      <c r="A25" s="12" t="s">
        <v>81</v>
      </c>
      <c r="B25" s="17" t="s">
        <v>162</v>
      </c>
      <c r="C25" s="64"/>
      <c r="D25" s="1"/>
    </row>
    <row r="26" spans="1:4" ht="15.75" customHeight="1">
      <c r="A26" s="88">
        <v>1</v>
      </c>
      <c r="B26" s="197" t="s">
        <v>158</v>
      </c>
      <c r="C26" s="595">
        <v>1267</v>
      </c>
      <c r="D26" s="60"/>
    </row>
    <row r="27" spans="1:4" ht="15.75" customHeight="1">
      <c r="A27" s="88"/>
      <c r="B27" s="201" t="s">
        <v>159</v>
      </c>
      <c r="C27" s="595">
        <v>1163</v>
      </c>
      <c r="D27" s="58"/>
    </row>
    <row r="28" spans="1:4" ht="15.75" customHeight="1">
      <c r="A28" s="88"/>
      <c r="B28" s="201" t="s">
        <v>157</v>
      </c>
      <c r="C28" s="595">
        <v>104</v>
      </c>
      <c r="D28" s="58"/>
    </row>
    <row r="29" spans="1:4" ht="15.75" customHeight="1">
      <c r="A29" s="88">
        <v>2</v>
      </c>
      <c r="B29" s="202" t="s">
        <v>160</v>
      </c>
      <c r="C29" s="595">
        <v>3047</v>
      </c>
      <c r="D29" s="58"/>
    </row>
    <row r="30" spans="1:4" ht="15.75" customHeight="1">
      <c r="A30" s="88"/>
      <c r="B30" s="201" t="s">
        <v>159</v>
      </c>
      <c r="C30" s="595">
        <v>2907</v>
      </c>
      <c r="D30" s="58"/>
    </row>
    <row r="31" spans="1:4" ht="15.75" customHeight="1">
      <c r="A31" s="88"/>
      <c r="B31" s="201" t="s">
        <v>157</v>
      </c>
      <c r="C31" s="595">
        <v>140</v>
      </c>
      <c r="D31" s="58"/>
    </row>
    <row r="32" spans="1:4" s="99" customFormat="1" ht="15.75" customHeight="1">
      <c r="A32" s="185">
        <v>3</v>
      </c>
      <c r="B32" s="203" t="s">
        <v>4</v>
      </c>
      <c r="C32" s="595">
        <v>140</v>
      </c>
      <c r="D32" s="157"/>
    </row>
    <row r="33" spans="1:4" s="99" customFormat="1" ht="15.75" customHeight="1">
      <c r="A33" s="185"/>
      <c r="B33" s="204" t="s">
        <v>159</v>
      </c>
      <c r="C33" s="156"/>
      <c r="D33" s="157"/>
    </row>
    <row r="34" spans="1:4" s="99" customFormat="1" ht="15" customHeight="1">
      <c r="A34" s="185"/>
      <c r="B34" s="204" t="s">
        <v>157</v>
      </c>
      <c r="C34" s="156"/>
      <c r="D34" s="157"/>
    </row>
    <row r="35" spans="1:4" ht="15.75" customHeight="1" hidden="1">
      <c r="A35" s="12" t="s">
        <v>5</v>
      </c>
      <c r="B35" s="17" t="s">
        <v>6</v>
      </c>
      <c r="C35" s="64"/>
      <c r="D35" s="58"/>
    </row>
    <row r="36" spans="1:4" ht="15.75" customHeight="1" hidden="1">
      <c r="A36" s="88">
        <v>1</v>
      </c>
      <c r="B36" s="58" t="s">
        <v>7</v>
      </c>
      <c r="C36" s="64"/>
      <c r="D36" s="58"/>
    </row>
    <row r="37" spans="1:4" ht="15.75" customHeight="1" hidden="1">
      <c r="A37" s="88">
        <v>2</v>
      </c>
      <c r="B37" s="58" t="s">
        <v>8</v>
      </c>
      <c r="C37" s="64"/>
      <c r="D37" s="58"/>
    </row>
    <row r="38" spans="1:4" ht="15.75" customHeight="1">
      <c r="A38" s="12" t="s">
        <v>9</v>
      </c>
      <c r="B38" s="17" t="s">
        <v>10</v>
      </c>
      <c r="C38" s="64"/>
      <c r="D38" s="58"/>
    </row>
    <row r="39" spans="1:4" ht="15.75" customHeight="1">
      <c r="A39" s="88">
        <v>1</v>
      </c>
      <c r="B39" s="58" t="s">
        <v>305</v>
      </c>
      <c r="C39" s="64">
        <v>31</v>
      </c>
      <c r="D39" s="58"/>
    </row>
    <row r="40" spans="1:4" ht="15.75" customHeight="1">
      <c r="A40" s="88">
        <v>2</v>
      </c>
      <c r="B40" s="58" t="s">
        <v>306</v>
      </c>
      <c r="C40" s="64">
        <v>0</v>
      </c>
      <c r="D40" s="58"/>
    </row>
    <row r="41" spans="1:4" ht="15.75" customHeight="1">
      <c r="A41" s="88"/>
      <c r="B41" s="58" t="s">
        <v>307</v>
      </c>
      <c r="C41" s="64"/>
      <c r="D41" s="58"/>
    </row>
    <row r="42" spans="1:4" ht="15.75" customHeight="1">
      <c r="A42" s="96"/>
      <c r="B42" s="97" t="s">
        <v>308</v>
      </c>
      <c r="C42" s="205"/>
      <c r="D42" s="97"/>
    </row>
    <row r="45" spans="1:4" ht="15">
      <c r="A45" s="93"/>
      <c r="B45" s="93"/>
      <c r="C45" s="266"/>
      <c r="D45" s="93"/>
    </row>
    <row r="46" spans="1:4" ht="15">
      <c r="A46" s="93"/>
      <c r="B46" s="93"/>
      <c r="C46" s="266"/>
      <c r="D46" s="93"/>
    </row>
    <row r="47" spans="1:4" ht="15">
      <c r="A47" s="93"/>
      <c r="B47" s="93"/>
      <c r="C47" s="266"/>
      <c r="D47" s="93"/>
    </row>
  </sheetData>
  <sheetProtection/>
  <mergeCells count="2">
    <mergeCell ref="A2:D2"/>
    <mergeCell ref="A3:D3"/>
  </mergeCells>
  <printOptions/>
  <pageMargins left="0.75" right="0.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Z133"/>
  <sheetViews>
    <sheetView zoomScalePageLayoutView="0" workbookViewId="0" topLeftCell="A1">
      <pane ySplit="6" topLeftCell="A7" activePane="bottomLeft" state="frozen"/>
      <selection pane="topLeft" activeCell="A1" sqref="A1"/>
      <selection pane="bottomLeft" activeCell="P23" sqref="P23"/>
    </sheetView>
  </sheetViews>
  <sheetFormatPr defaultColWidth="9.140625" defaultRowHeight="12.75"/>
  <cols>
    <col min="1" max="1" width="5.8515625" style="171" customWidth="1"/>
    <col min="2" max="2" width="15.140625" style="165" customWidth="1"/>
    <col min="3" max="3" width="11.28125" style="173" bestFit="1" customWidth="1"/>
    <col min="4" max="4" width="9.00390625" style="171" customWidth="1"/>
    <col min="5" max="5" width="9.140625" style="171" customWidth="1"/>
    <col min="6" max="6" width="7.421875" style="171" customWidth="1"/>
    <col min="7" max="7" width="7.00390625" style="173" customWidth="1"/>
    <col min="8" max="8" width="6.8515625" style="171" customWidth="1"/>
    <col min="9" max="9" width="9.140625" style="171" customWidth="1"/>
    <col min="10" max="10" width="7.421875" style="171" customWidth="1"/>
    <col min="11" max="11" width="6.00390625" style="174" customWidth="1"/>
    <col min="12" max="12" width="6.421875" style="172" customWidth="1"/>
    <col min="13" max="13" width="9.140625" style="172" customWidth="1"/>
    <col min="14" max="14" width="6.8515625" style="172" customWidth="1"/>
    <col min="15" max="15" width="10.421875" style="173" customWidth="1"/>
    <col min="16" max="16" width="8.00390625" style="171" customWidth="1"/>
    <col min="17" max="18" width="9.140625" style="165" customWidth="1"/>
    <col min="19" max="19" width="9.140625" style="175" customWidth="1"/>
    <col min="20" max="22" width="9.140625" style="165" customWidth="1"/>
    <col min="23" max="23" width="9.140625" style="175" customWidth="1"/>
    <col min="24" max="16384" width="9.140625" style="165" customWidth="1"/>
  </cols>
  <sheetData>
    <row r="1" spans="1:16" ht="15">
      <c r="A1" s="163" t="s">
        <v>248</v>
      </c>
      <c r="B1" s="163"/>
      <c r="C1" s="163"/>
      <c r="D1" s="163"/>
      <c r="E1" s="163"/>
      <c r="F1" s="163"/>
      <c r="G1" s="163"/>
      <c r="H1" s="163"/>
      <c r="I1" s="163"/>
      <c r="J1" s="163"/>
      <c r="K1" s="163"/>
      <c r="L1" s="163"/>
      <c r="M1" s="163"/>
      <c r="N1" s="163"/>
      <c r="O1" s="163"/>
      <c r="P1" s="163"/>
    </row>
    <row r="2" spans="1:26" ht="16.5">
      <c r="A2" s="773" t="s">
        <v>354</v>
      </c>
      <c r="B2" s="773"/>
      <c r="C2" s="773"/>
      <c r="D2" s="773"/>
      <c r="E2" s="773"/>
      <c r="F2" s="773"/>
      <c r="G2" s="773"/>
      <c r="H2" s="773"/>
      <c r="I2" s="773"/>
      <c r="J2" s="773"/>
      <c r="K2" s="773"/>
      <c r="L2" s="773"/>
      <c r="M2" s="773"/>
      <c r="N2" s="773"/>
      <c r="O2" s="773"/>
      <c r="P2" s="773"/>
      <c r="Q2" s="164"/>
      <c r="R2" s="164"/>
      <c r="S2" s="164"/>
      <c r="T2" s="164"/>
      <c r="U2" s="164"/>
      <c r="V2" s="164"/>
      <c r="W2" s="164"/>
      <c r="X2" s="164"/>
      <c r="Y2" s="164"/>
      <c r="Z2" s="164"/>
    </row>
    <row r="3" spans="1:26" ht="16.5">
      <c r="A3" s="774" t="s">
        <v>1034</v>
      </c>
      <c r="B3" s="774"/>
      <c r="C3" s="774"/>
      <c r="D3" s="774"/>
      <c r="E3" s="774"/>
      <c r="F3" s="774"/>
      <c r="G3" s="774"/>
      <c r="H3" s="774"/>
      <c r="I3" s="774"/>
      <c r="J3" s="774"/>
      <c r="K3" s="774"/>
      <c r="L3" s="774"/>
      <c r="M3" s="774"/>
      <c r="N3" s="774"/>
      <c r="O3" s="774"/>
      <c r="P3" s="774"/>
      <c r="Q3" s="164"/>
      <c r="R3" s="164"/>
      <c r="S3" s="164"/>
      <c r="T3" s="164"/>
      <c r="U3" s="164"/>
      <c r="V3" s="164"/>
      <c r="W3" s="164"/>
      <c r="X3" s="164"/>
      <c r="Y3" s="164"/>
      <c r="Z3" s="164"/>
    </row>
    <row r="4" spans="1:26" ht="16.5">
      <c r="A4" s="166"/>
      <c r="B4" s="166"/>
      <c r="C4" s="166"/>
      <c r="D4" s="166"/>
      <c r="E4" s="166"/>
      <c r="F4" s="166"/>
      <c r="G4" s="166"/>
      <c r="H4" s="166"/>
      <c r="I4" s="166"/>
      <c r="J4" s="166"/>
      <c r="K4" s="166"/>
      <c r="L4" s="166"/>
      <c r="M4" s="166"/>
      <c r="N4" s="166"/>
      <c r="O4" s="166"/>
      <c r="P4" s="166"/>
      <c r="Q4" s="164"/>
      <c r="R4" s="164"/>
      <c r="S4" s="164"/>
      <c r="T4" s="164"/>
      <c r="U4" s="164"/>
      <c r="V4" s="164"/>
      <c r="W4" s="164"/>
      <c r="X4" s="164"/>
      <c r="Y4" s="164"/>
      <c r="Z4" s="164"/>
    </row>
    <row r="5" spans="1:26" s="169" customFormat="1" ht="20.25" customHeight="1">
      <c r="A5" s="772" t="s">
        <v>83</v>
      </c>
      <c r="B5" s="772" t="s">
        <v>114</v>
      </c>
      <c r="C5" s="772" t="s">
        <v>82</v>
      </c>
      <c r="D5" s="772"/>
      <c r="E5" s="772" t="s">
        <v>84</v>
      </c>
      <c r="F5" s="772"/>
      <c r="G5" s="775" t="s">
        <v>163</v>
      </c>
      <c r="H5" s="775"/>
      <c r="I5" s="772" t="s">
        <v>164</v>
      </c>
      <c r="J5" s="772"/>
      <c r="K5" s="772" t="s">
        <v>165</v>
      </c>
      <c r="L5" s="772"/>
      <c r="M5" s="772" t="s">
        <v>166</v>
      </c>
      <c r="N5" s="772"/>
      <c r="O5" s="772" t="s">
        <v>167</v>
      </c>
      <c r="P5" s="772"/>
      <c r="Q5" s="168"/>
      <c r="R5" s="168"/>
      <c r="S5" s="168"/>
      <c r="T5" s="168"/>
      <c r="U5" s="168"/>
      <c r="V5" s="168"/>
      <c r="W5" s="168"/>
      <c r="X5" s="168"/>
      <c r="Y5" s="168"/>
      <c r="Z5" s="168"/>
    </row>
    <row r="6" spans="1:26" s="169" customFormat="1" ht="16.5">
      <c r="A6" s="772"/>
      <c r="B6" s="772"/>
      <c r="C6" s="167" t="s">
        <v>79</v>
      </c>
      <c r="D6" s="167" t="s">
        <v>85</v>
      </c>
      <c r="E6" s="167" t="s">
        <v>79</v>
      </c>
      <c r="F6" s="167" t="s">
        <v>85</v>
      </c>
      <c r="G6" s="167" t="s">
        <v>79</v>
      </c>
      <c r="H6" s="167" t="s">
        <v>85</v>
      </c>
      <c r="I6" s="167" t="s">
        <v>79</v>
      </c>
      <c r="J6" s="167" t="s">
        <v>85</v>
      </c>
      <c r="K6" s="167" t="s">
        <v>79</v>
      </c>
      <c r="L6" s="167" t="s">
        <v>85</v>
      </c>
      <c r="M6" s="167" t="s">
        <v>79</v>
      </c>
      <c r="N6" s="167" t="s">
        <v>85</v>
      </c>
      <c r="O6" s="167" t="s">
        <v>79</v>
      </c>
      <c r="P6" s="167" t="s">
        <v>85</v>
      </c>
      <c r="Q6" s="168"/>
      <c r="R6" s="168"/>
      <c r="S6" s="168"/>
      <c r="T6" s="168"/>
      <c r="U6" s="168"/>
      <c r="V6" s="168"/>
      <c r="W6" s="168"/>
      <c r="X6" s="168"/>
      <c r="Y6" s="168"/>
      <c r="Z6" s="168"/>
    </row>
    <row r="7" spans="1:26" ht="16.5">
      <c r="A7" s="170">
        <v>1</v>
      </c>
      <c r="B7" s="170">
        <v>2</v>
      </c>
      <c r="C7" s="170">
        <v>3</v>
      </c>
      <c r="D7" s="170">
        <v>4</v>
      </c>
      <c r="E7" s="170">
        <v>5</v>
      </c>
      <c r="F7" s="170">
        <v>6</v>
      </c>
      <c r="G7" s="170">
        <v>7</v>
      </c>
      <c r="H7" s="170">
        <v>8</v>
      </c>
      <c r="I7" s="170">
        <v>9</v>
      </c>
      <c r="J7" s="170">
        <v>10</v>
      </c>
      <c r="K7" s="170">
        <v>11</v>
      </c>
      <c r="L7" s="170">
        <v>12</v>
      </c>
      <c r="M7" s="170">
        <v>13</v>
      </c>
      <c r="N7" s="170">
        <v>14</v>
      </c>
      <c r="O7" s="170">
        <v>15</v>
      </c>
      <c r="P7" s="170">
        <v>16</v>
      </c>
      <c r="Q7" s="164"/>
      <c r="R7" s="164"/>
      <c r="S7" s="164"/>
      <c r="T7" s="164"/>
      <c r="U7" s="164"/>
      <c r="V7" s="164"/>
      <c r="W7" s="164"/>
      <c r="X7" s="164"/>
      <c r="Y7" s="164"/>
      <c r="Z7" s="164"/>
    </row>
    <row r="8" spans="1:16" ht="16.5">
      <c r="A8" s="12"/>
      <c r="B8" s="194" t="s">
        <v>277</v>
      </c>
      <c r="C8" s="196">
        <f>SUM(C9:C21)</f>
        <v>10576</v>
      </c>
      <c r="D8" s="196">
        <f aca="true" t="shared" si="0" ref="D8:P8">SUM(D9:D21)</f>
        <v>458</v>
      </c>
      <c r="E8" s="196">
        <f t="shared" si="0"/>
        <v>3367</v>
      </c>
      <c r="F8" s="196">
        <f t="shared" si="0"/>
        <v>229</v>
      </c>
      <c r="G8" s="196">
        <f t="shared" si="0"/>
        <v>164</v>
      </c>
      <c r="H8" s="196">
        <f t="shared" si="0"/>
        <v>90</v>
      </c>
      <c r="I8" s="196">
        <f t="shared" si="0"/>
        <v>1095</v>
      </c>
      <c r="J8" s="196">
        <f t="shared" si="0"/>
        <v>1</v>
      </c>
      <c r="K8" s="196">
        <f t="shared" si="0"/>
        <v>76</v>
      </c>
      <c r="L8" s="196">
        <f t="shared" si="0"/>
        <v>61</v>
      </c>
      <c r="M8" s="196">
        <f t="shared" si="0"/>
        <v>2898</v>
      </c>
      <c r="N8" s="196">
        <f t="shared" si="0"/>
        <v>24</v>
      </c>
      <c r="O8" s="196">
        <f t="shared" si="0"/>
        <v>2976</v>
      </c>
      <c r="P8" s="196">
        <f t="shared" si="0"/>
        <v>53</v>
      </c>
    </row>
    <row r="9" spans="1:16" ht="16.5">
      <c r="A9" s="195">
        <v>1</v>
      </c>
      <c r="B9" s="260" t="s">
        <v>309</v>
      </c>
      <c r="C9" s="255">
        <v>678</v>
      </c>
      <c r="D9" s="255">
        <v>35</v>
      </c>
      <c r="E9" s="256">
        <v>207</v>
      </c>
      <c r="F9" s="256">
        <v>13</v>
      </c>
      <c r="G9" s="256">
        <v>6</v>
      </c>
      <c r="H9" s="256">
        <v>6</v>
      </c>
      <c r="I9" s="256">
        <v>153</v>
      </c>
      <c r="J9" s="256">
        <v>0</v>
      </c>
      <c r="K9" s="256">
        <v>9</v>
      </c>
      <c r="L9" s="256">
        <v>8</v>
      </c>
      <c r="M9" s="256">
        <v>93</v>
      </c>
      <c r="N9" s="256">
        <v>0</v>
      </c>
      <c r="O9" s="257">
        <v>210</v>
      </c>
      <c r="P9" s="257">
        <v>8</v>
      </c>
    </row>
    <row r="10" spans="1:16" ht="16.5">
      <c r="A10" s="263">
        <v>2</v>
      </c>
      <c r="B10" s="260" t="s">
        <v>310</v>
      </c>
      <c r="C10" s="256">
        <v>958</v>
      </c>
      <c r="D10" s="256">
        <v>50</v>
      </c>
      <c r="E10" s="256">
        <v>295</v>
      </c>
      <c r="F10" s="256">
        <v>24</v>
      </c>
      <c r="G10" s="256">
        <v>10</v>
      </c>
      <c r="H10" s="256">
        <v>9</v>
      </c>
      <c r="I10" s="256">
        <v>8</v>
      </c>
      <c r="J10" s="256">
        <v>0</v>
      </c>
      <c r="K10" s="256">
        <v>9</v>
      </c>
      <c r="L10" s="256">
        <v>6</v>
      </c>
      <c r="M10" s="256">
        <v>277</v>
      </c>
      <c r="N10" s="256">
        <v>6</v>
      </c>
      <c r="O10" s="257">
        <v>359</v>
      </c>
      <c r="P10" s="257">
        <v>5</v>
      </c>
    </row>
    <row r="11" spans="1:16" ht="16.5">
      <c r="A11" s="263">
        <v>3</v>
      </c>
      <c r="B11" s="260" t="s">
        <v>311</v>
      </c>
      <c r="C11" s="256">
        <v>490</v>
      </c>
      <c r="D11" s="256">
        <v>32</v>
      </c>
      <c r="E11" s="256">
        <v>104</v>
      </c>
      <c r="F11" s="256">
        <v>18</v>
      </c>
      <c r="G11" s="256">
        <v>7</v>
      </c>
      <c r="H11" s="256">
        <v>9</v>
      </c>
      <c r="I11" s="256">
        <v>25</v>
      </c>
      <c r="J11" s="256">
        <v>0</v>
      </c>
      <c r="K11" s="256">
        <v>3</v>
      </c>
      <c r="L11" s="256">
        <v>3</v>
      </c>
      <c r="M11" s="256">
        <v>148</v>
      </c>
      <c r="N11" s="256">
        <v>0</v>
      </c>
      <c r="O11" s="257">
        <v>203</v>
      </c>
      <c r="P11" s="257">
        <v>2</v>
      </c>
    </row>
    <row r="12" spans="1:16" ht="16.5">
      <c r="A12" s="263">
        <v>4</v>
      </c>
      <c r="B12" s="260" t="s">
        <v>285</v>
      </c>
      <c r="C12" s="256">
        <v>923</v>
      </c>
      <c r="D12" s="256">
        <v>77</v>
      </c>
      <c r="E12" s="256">
        <v>415</v>
      </c>
      <c r="F12" s="256">
        <v>33</v>
      </c>
      <c r="G12" s="256">
        <v>66</v>
      </c>
      <c r="H12" s="256">
        <v>11</v>
      </c>
      <c r="I12" s="256">
        <v>19</v>
      </c>
      <c r="J12" s="256">
        <v>1</v>
      </c>
      <c r="K12" s="256">
        <v>15</v>
      </c>
      <c r="L12" s="256">
        <v>15</v>
      </c>
      <c r="M12" s="256">
        <v>195</v>
      </c>
      <c r="N12" s="256">
        <v>7</v>
      </c>
      <c r="O12" s="257">
        <v>213</v>
      </c>
      <c r="P12" s="257">
        <v>10</v>
      </c>
    </row>
    <row r="13" spans="1:16" ht="16.5">
      <c r="A13" s="263">
        <v>5</v>
      </c>
      <c r="B13" s="260" t="s">
        <v>293</v>
      </c>
      <c r="C13" s="256">
        <v>1051</v>
      </c>
      <c r="D13" s="256">
        <v>57</v>
      </c>
      <c r="E13" s="256">
        <v>345</v>
      </c>
      <c r="F13" s="256">
        <v>34</v>
      </c>
      <c r="G13" s="256">
        <v>13</v>
      </c>
      <c r="H13" s="256">
        <v>13</v>
      </c>
      <c r="I13" s="256">
        <v>26</v>
      </c>
      <c r="J13" s="256">
        <v>0</v>
      </c>
      <c r="K13" s="256">
        <v>6</v>
      </c>
      <c r="L13" s="256">
        <v>6</v>
      </c>
      <c r="M13" s="256">
        <v>327</v>
      </c>
      <c r="N13" s="256">
        <v>2</v>
      </c>
      <c r="O13" s="257">
        <v>334</v>
      </c>
      <c r="P13" s="257">
        <v>2</v>
      </c>
    </row>
    <row r="14" spans="1:16" ht="16.5">
      <c r="A14" s="263">
        <v>6</v>
      </c>
      <c r="B14" s="260" t="s">
        <v>288</v>
      </c>
      <c r="C14" s="256">
        <v>514</v>
      </c>
      <c r="D14" s="256">
        <v>26</v>
      </c>
      <c r="E14" s="256">
        <v>192</v>
      </c>
      <c r="F14" s="256">
        <v>16</v>
      </c>
      <c r="G14" s="256">
        <v>5</v>
      </c>
      <c r="H14" s="256">
        <v>5</v>
      </c>
      <c r="I14" s="256">
        <v>5</v>
      </c>
      <c r="J14" s="256">
        <v>0</v>
      </c>
      <c r="K14" s="256">
        <v>3</v>
      </c>
      <c r="L14" s="256">
        <v>2</v>
      </c>
      <c r="M14" s="256">
        <v>156</v>
      </c>
      <c r="N14" s="256">
        <v>0</v>
      </c>
      <c r="O14" s="257">
        <v>153</v>
      </c>
      <c r="P14" s="257">
        <v>3</v>
      </c>
    </row>
    <row r="15" spans="1:16" ht="16.5">
      <c r="A15" s="263">
        <v>7</v>
      </c>
      <c r="B15" s="260" t="s">
        <v>286</v>
      </c>
      <c r="C15" s="256">
        <v>1191</v>
      </c>
      <c r="D15" s="256">
        <v>29</v>
      </c>
      <c r="E15" s="256">
        <v>382</v>
      </c>
      <c r="F15" s="256">
        <v>10</v>
      </c>
      <c r="G15" s="256">
        <v>30</v>
      </c>
      <c r="H15" s="256">
        <v>11</v>
      </c>
      <c r="I15" s="256">
        <v>140</v>
      </c>
      <c r="J15" s="256">
        <v>0</v>
      </c>
      <c r="K15" s="256">
        <v>10</v>
      </c>
      <c r="L15" s="256">
        <v>2</v>
      </c>
      <c r="M15" s="256">
        <v>241</v>
      </c>
      <c r="N15" s="256">
        <v>3</v>
      </c>
      <c r="O15" s="257">
        <v>388</v>
      </c>
      <c r="P15" s="257">
        <v>3</v>
      </c>
    </row>
    <row r="16" spans="1:16" ht="16.5">
      <c r="A16" s="263">
        <v>8</v>
      </c>
      <c r="B16" s="260" t="s">
        <v>292</v>
      </c>
      <c r="C16" s="256">
        <v>1076</v>
      </c>
      <c r="D16" s="256">
        <v>21</v>
      </c>
      <c r="E16" s="256">
        <v>340</v>
      </c>
      <c r="F16" s="256">
        <v>10</v>
      </c>
      <c r="G16" s="256">
        <v>3</v>
      </c>
      <c r="H16" s="256">
        <v>3</v>
      </c>
      <c r="I16" s="256">
        <v>95</v>
      </c>
      <c r="J16" s="256">
        <v>0</v>
      </c>
      <c r="K16" s="256">
        <v>5</v>
      </c>
      <c r="L16" s="256">
        <v>3</v>
      </c>
      <c r="M16" s="256">
        <v>295</v>
      </c>
      <c r="N16" s="256">
        <v>0</v>
      </c>
      <c r="O16" s="257">
        <v>338</v>
      </c>
      <c r="P16" s="257">
        <v>5</v>
      </c>
    </row>
    <row r="17" spans="1:16" ht="16.5">
      <c r="A17" s="263">
        <v>9</v>
      </c>
      <c r="B17" s="260" t="s">
        <v>294</v>
      </c>
      <c r="C17" s="256">
        <v>344</v>
      </c>
      <c r="D17" s="256">
        <v>15</v>
      </c>
      <c r="E17" s="256">
        <v>81</v>
      </c>
      <c r="F17" s="256">
        <v>8</v>
      </c>
      <c r="G17" s="256">
        <v>4</v>
      </c>
      <c r="H17" s="256">
        <v>4</v>
      </c>
      <c r="I17" s="256">
        <v>47</v>
      </c>
      <c r="J17" s="256">
        <v>0</v>
      </c>
      <c r="K17" s="256">
        <v>0</v>
      </c>
      <c r="L17" s="256">
        <v>0</v>
      </c>
      <c r="M17" s="256">
        <v>153</v>
      </c>
      <c r="N17" s="256">
        <v>0</v>
      </c>
      <c r="O17" s="257">
        <v>59</v>
      </c>
      <c r="P17" s="257">
        <v>3</v>
      </c>
    </row>
    <row r="18" spans="1:16" ht="16.5">
      <c r="A18" s="263">
        <v>10</v>
      </c>
      <c r="B18" s="260" t="s">
        <v>287</v>
      </c>
      <c r="C18" s="256">
        <v>737</v>
      </c>
      <c r="D18" s="256">
        <v>35</v>
      </c>
      <c r="E18" s="256">
        <v>296</v>
      </c>
      <c r="F18" s="256">
        <v>23</v>
      </c>
      <c r="G18" s="256">
        <v>4</v>
      </c>
      <c r="H18" s="256">
        <v>4</v>
      </c>
      <c r="I18" s="256">
        <v>108</v>
      </c>
      <c r="J18" s="256">
        <v>0</v>
      </c>
      <c r="K18" s="256">
        <v>4</v>
      </c>
      <c r="L18" s="256">
        <v>4</v>
      </c>
      <c r="M18" s="256">
        <v>237</v>
      </c>
      <c r="N18" s="256">
        <v>2</v>
      </c>
      <c r="O18" s="257">
        <v>88</v>
      </c>
      <c r="P18" s="257">
        <v>2</v>
      </c>
    </row>
    <row r="19" spans="1:16" ht="16.5">
      <c r="A19" s="263">
        <v>11</v>
      </c>
      <c r="B19" s="260" t="s">
        <v>289</v>
      </c>
      <c r="C19" s="256">
        <v>1618</v>
      </c>
      <c r="D19" s="256">
        <v>51</v>
      </c>
      <c r="E19" s="256">
        <v>428</v>
      </c>
      <c r="F19" s="256">
        <v>25</v>
      </c>
      <c r="G19" s="256">
        <v>11</v>
      </c>
      <c r="H19" s="256">
        <v>10</v>
      </c>
      <c r="I19" s="256">
        <v>351</v>
      </c>
      <c r="J19" s="256">
        <v>0</v>
      </c>
      <c r="K19" s="256">
        <v>6</v>
      </c>
      <c r="L19" s="256">
        <v>6</v>
      </c>
      <c r="M19" s="256">
        <v>604</v>
      </c>
      <c r="N19" s="258">
        <v>4</v>
      </c>
      <c r="O19" s="257">
        <v>218</v>
      </c>
      <c r="P19" s="259">
        <v>6</v>
      </c>
    </row>
    <row r="20" spans="1:16" ht="16.5">
      <c r="A20" s="263">
        <v>12</v>
      </c>
      <c r="B20" s="260" t="s">
        <v>312</v>
      </c>
      <c r="C20" s="256">
        <v>277</v>
      </c>
      <c r="D20" s="256">
        <v>15</v>
      </c>
      <c r="E20" s="256">
        <v>142</v>
      </c>
      <c r="F20" s="256">
        <v>8</v>
      </c>
      <c r="G20" s="256">
        <v>0</v>
      </c>
      <c r="H20" s="256">
        <v>0</v>
      </c>
      <c r="I20" s="256">
        <v>22</v>
      </c>
      <c r="J20" s="256">
        <v>0</v>
      </c>
      <c r="K20" s="256">
        <v>6</v>
      </c>
      <c r="L20" s="256">
        <v>6</v>
      </c>
      <c r="M20" s="256">
        <v>45</v>
      </c>
      <c r="N20" s="256">
        <v>0</v>
      </c>
      <c r="O20" s="257">
        <v>62</v>
      </c>
      <c r="P20" s="257">
        <v>1</v>
      </c>
    </row>
    <row r="21" spans="1:16" ht="16.5">
      <c r="A21" s="264">
        <v>13</v>
      </c>
      <c r="B21" s="260" t="s">
        <v>291</v>
      </c>
      <c r="C21" s="256">
        <v>719</v>
      </c>
      <c r="D21" s="256">
        <v>15</v>
      </c>
      <c r="E21" s="256">
        <v>140</v>
      </c>
      <c r="F21" s="256">
        <v>7</v>
      </c>
      <c r="G21" s="256">
        <v>5</v>
      </c>
      <c r="H21" s="256">
        <v>5</v>
      </c>
      <c r="I21" s="256">
        <v>96</v>
      </c>
      <c r="J21" s="256">
        <v>0</v>
      </c>
      <c r="K21" s="256">
        <v>0</v>
      </c>
      <c r="L21" s="256">
        <v>0</v>
      </c>
      <c r="M21" s="256">
        <v>127</v>
      </c>
      <c r="N21" s="256">
        <v>0</v>
      </c>
      <c r="O21" s="257">
        <v>351</v>
      </c>
      <c r="P21" s="257">
        <v>3</v>
      </c>
    </row>
    <row r="22" spans="3:23" ht="16.5">
      <c r="C22" s="171"/>
      <c r="G22" s="171"/>
      <c r="K22" s="172"/>
      <c r="O22" s="171"/>
      <c r="S22" s="165"/>
      <c r="W22" s="165"/>
    </row>
    <row r="23" spans="3:23" ht="16.5">
      <c r="C23" s="171"/>
      <c r="G23" s="171"/>
      <c r="K23" s="172"/>
      <c r="O23" s="171"/>
      <c r="S23" s="165"/>
      <c r="W23" s="165"/>
    </row>
    <row r="24" spans="3:23" ht="16.5">
      <c r="C24" s="171"/>
      <c r="G24" s="171"/>
      <c r="K24" s="172"/>
      <c r="O24" s="171"/>
      <c r="S24" s="165"/>
      <c r="W24" s="165"/>
    </row>
    <row r="25" spans="3:23" ht="16.5">
      <c r="C25" s="171"/>
      <c r="G25" s="171"/>
      <c r="K25" s="172"/>
      <c r="O25" s="171"/>
      <c r="S25" s="165"/>
      <c r="W25" s="165"/>
    </row>
    <row r="26" spans="3:23" ht="16.5">
      <c r="C26" s="171"/>
      <c r="G26" s="171"/>
      <c r="K26" s="172"/>
      <c r="O26" s="171"/>
      <c r="S26" s="165"/>
      <c r="W26" s="165"/>
    </row>
    <row r="27" spans="3:23" ht="16.5">
      <c r="C27" s="171"/>
      <c r="G27" s="171"/>
      <c r="K27" s="172"/>
      <c r="O27" s="171"/>
      <c r="S27" s="165"/>
      <c r="W27" s="165"/>
    </row>
    <row r="28" spans="3:23" ht="16.5">
      <c r="C28" s="171"/>
      <c r="G28" s="171"/>
      <c r="K28" s="172"/>
      <c r="O28" s="171"/>
      <c r="S28" s="165"/>
      <c r="W28" s="165"/>
    </row>
    <row r="29" spans="3:23" ht="16.5">
      <c r="C29" s="171"/>
      <c r="G29" s="171"/>
      <c r="K29" s="172"/>
      <c r="O29" s="171"/>
      <c r="S29" s="165"/>
      <c r="W29" s="165"/>
    </row>
    <row r="30" spans="3:23" ht="16.5">
      <c r="C30" s="171"/>
      <c r="G30" s="171"/>
      <c r="K30" s="172"/>
      <c r="O30" s="171"/>
      <c r="S30" s="165"/>
      <c r="W30" s="165"/>
    </row>
    <row r="31" spans="3:23" ht="16.5">
      <c r="C31" s="171"/>
      <c r="G31" s="171"/>
      <c r="K31" s="172"/>
      <c r="O31" s="171"/>
      <c r="S31" s="165"/>
      <c r="W31" s="165"/>
    </row>
    <row r="32" spans="3:23" ht="16.5">
      <c r="C32" s="171"/>
      <c r="G32" s="171"/>
      <c r="K32" s="172"/>
      <c r="O32" s="171"/>
      <c r="S32" s="165"/>
      <c r="W32" s="165"/>
    </row>
    <row r="33" spans="3:23" ht="16.5">
      <c r="C33" s="171"/>
      <c r="G33" s="171"/>
      <c r="K33" s="172"/>
      <c r="O33" s="171"/>
      <c r="S33" s="165"/>
      <c r="W33" s="165"/>
    </row>
    <row r="34" spans="3:23" ht="16.5">
      <c r="C34" s="171"/>
      <c r="G34" s="171"/>
      <c r="K34" s="172"/>
      <c r="O34" s="171"/>
      <c r="S34" s="165"/>
      <c r="W34" s="165"/>
    </row>
    <row r="35" spans="3:23" ht="16.5">
      <c r="C35" s="171"/>
      <c r="G35" s="171"/>
      <c r="K35" s="172"/>
      <c r="O35" s="171"/>
      <c r="S35" s="165"/>
      <c r="W35" s="165"/>
    </row>
    <row r="36" spans="3:23" ht="16.5">
      <c r="C36" s="171"/>
      <c r="G36" s="171"/>
      <c r="K36" s="172"/>
      <c r="O36" s="171"/>
      <c r="S36" s="165"/>
      <c r="W36" s="165"/>
    </row>
    <row r="37" spans="3:23" ht="16.5">
      <c r="C37" s="171"/>
      <c r="G37" s="171"/>
      <c r="K37" s="172"/>
      <c r="O37" s="171"/>
      <c r="S37" s="165"/>
      <c r="W37" s="165"/>
    </row>
    <row r="38" spans="3:23" ht="16.5">
      <c r="C38" s="171"/>
      <c r="G38" s="171"/>
      <c r="K38" s="172"/>
      <c r="O38" s="171"/>
      <c r="S38" s="165"/>
      <c r="W38" s="165"/>
    </row>
    <row r="39" spans="3:23" ht="16.5">
      <c r="C39" s="171"/>
      <c r="G39" s="171"/>
      <c r="K39" s="172"/>
      <c r="O39" s="171"/>
      <c r="S39" s="165"/>
      <c r="W39" s="165"/>
    </row>
    <row r="40" spans="3:23" ht="16.5">
      <c r="C40" s="171"/>
      <c r="G40" s="171"/>
      <c r="K40" s="172"/>
      <c r="O40" s="171"/>
      <c r="S40" s="165"/>
      <c r="W40" s="165"/>
    </row>
    <row r="41" spans="3:23" ht="16.5">
      <c r="C41" s="171"/>
      <c r="G41" s="171"/>
      <c r="K41" s="172"/>
      <c r="O41" s="171"/>
      <c r="S41" s="165"/>
      <c r="W41" s="165"/>
    </row>
    <row r="42" spans="3:23" ht="16.5">
      <c r="C42" s="171"/>
      <c r="G42" s="171"/>
      <c r="K42" s="172"/>
      <c r="O42" s="171"/>
      <c r="S42" s="165"/>
      <c r="W42" s="165"/>
    </row>
    <row r="43" spans="3:23" ht="16.5">
      <c r="C43" s="171"/>
      <c r="G43" s="171"/>
      <c r="K43" s="172"/>
      <c r="O43" s="171"/>
      <c r="S43" s="165"/>
      <c r="W43" s="165"/>
    </row>
    <row r="44" spans="3:23" ht="16.5">
      <c r="C44" s="171"/>
      <c r="G44" s="171"/>
      <c r="K44" s="172"/>
      <c r="O44" s="171"/>
      <c r="S44" s="165"/>
      <c r="W44" s="165"/>
    </row>
    <row r="45" spans="3:23" ht="16.5">
      <c r="C45" s="171"/>
      <c r="G45" s="171"/>
      <c r="K45" s="172"/>
      <c r="O45" s="171"/>
      <c r="S45" s="165"/>
      <c r="W45" s="165"/>
    </row>
    <row r="46" spans="3:23" ht="16.5">
      <c r="C46" s="171"/>
      <c r="G46" s="171"/>
      <c r="K46" s="172"/>
      <c r="O46" s="171"/>
      <c r="S46" s="165"/>
      <c r="W46" s="165"/>
    </row>
    <row r="47" spans="3:23" ht="16.5">
      <c r="C47" s="171"/>
      <c r="G47" s="171"/>
      <c r="K47" s="172"/>
      <c r="O47" s="171"/>
      <c r="S47" s="165"/>
      <c r="W47" s="165"/>
    </row>
    <row r="48" spans="3:23" ht="16.5">
      <c r="C48" s="171"/>
      <c r="G48" s="171"/>
      <c r="K48" s="172"/>
      <c r="O48" s="171"/>
      <c r="S48" s="165"/>
      <c r="W48" s="165"/>
    </row>
    <row r="49" spans="3:23" ht="16.5">
      <c r="C49" s="171"/>
      <c r="G49" s="171"/>
      <c r="K49" s="172"/>
      <c r="O49" s="171"/>
      <c r="S49" s="165"/>
      <c r="W49" s="165"/>
    </row>
    <row r="50" spans="3:23" ht="16.5">
      <c r="C50" s="171"/>
      <c r="G50" s="171"/>
      <c r="K50" s="172"/>
      <c r="O50" s="171"/>
      <c r="S50" s="165"/>
      <c r="W50" s="165"/>
    </row>
    <row r="51" spans="3:23" ht="16.5">
      <c r="C51" s="171"/>
      <c r="G51" s="171"/>
      <c r="K51" s="172"/>
      <c r="O51" s="171"/>
      <c r="S51" s="165"/>
      <c r="W51" s="165"/>
    </row>
    <row r="52" spans="3:23" ht="16.5">
      <c r="C52" s="171"/>
      <c r="G52" s="171"/>
      <c r="K52" s="172"/>
      <c r="O52" s="171"/>
      <c r="S52" s="165"/>
      <c r="W52" s="165"/>
    </row>
    <row r="53" spans="3:23" ht="16.5">
      <c r="C53" s="171"/>
      <c r="G53" s="171"/>
      <c r="K53" s="172"/>
      <c r="O53" s="171"/>
      <c r="S53" s="165"/>
      <c r="W53" s="165"/>
    </row>
    <row r="54" spans="3:23" ht="16.5">
      <c r="C54" s="171"/>
      <c r="G54" s="171"/>
      <c r="K54" s="172"/>
      <c r="O54" s="171"/>
      <c r="S54" s="165"/>
      <c r="W54" s="165"/>
    </row>
    <row r="55" spans="3:23" ht="16.5">
      <c r="C55" s="171"/>
      <c r="G55" s="171"/>
      <c r="K55" s="172"/>
      <c r="O55" s="171"/>
      <c r="S55" s="165"/>
      <c r="W55" s="165"/>
    </row>
    <row r="56" spans="3:23" ht="16.5">
      <c r="C56" s="171"/>
      <c r="G56" s="171"/>
      <c r="K56" s="172"/>
      <c r="O56" s="171"/>
      <c r="S56" s="165"/>
      <c r="W56" s="165"/>
    </row>
    <row r="57" spans="3:23" ht="16.5">
      <c r="C57" s="171"/>
      <c r="G57" s="171"/>
      <c r="K57" s="172"/>
      <c r="O57" s="171"/>
      <c r="S57" s="165"/>
      <c r="W57" s="165"/>
    </row>
    <row r="58" spans="3:23" ht="16.5">
      <c r="C58" s="171"/>
      <c r="G58" s="171"/>
      <c r="K58" s="172"/>
      <c r="O58" s="171"/>
      <c r="S58" s="165"/>
      <c r="W58" s="165"/>
    </row>
    <row r="59" spans="3:23" ht="16.5">
      <c r="C59" s="171"/>
      <c r="G59" s="171"/>
      <c r="K59" s="172"/>
      <c r="O59" s="171"/>
      <c r="S59" s="165"/>
      <c r="W59" s="165"/>
    </row>
    <row r="60" spans="3:23" ht="16.5">
      <c r="C60" s="171"/>
      <c r="G60" s="171"/>
      <c r="K60" s="172"/>
      <c r="O60" s="171"/>
      <c r="S60" s="165"/>
      <c r="W60" s="165"/>
    </row>
    <row r="61" spans="3:23" ht="16.5">
      <c r="C61" s="171"/>
      <c r="G61" s="171"/>
      <c r="K61" s="172"/>
      <c r="O61" s="171"/>
      <c r="S61" s="165"/>
      <c r="W61" s="165"/>
    </row>
    <row r="62" spans="3:23" ht="16.5">
      <c r="C62" s="171"/>
      <c r="G62" s="171"/>
      <c r="K62" s="172"/>
      <c r="O62" s="171"/>
      <c r="S62" s="165"/>
      <c r="W62" s="165"/>
    </row>
    <row r="63" spans="3:23" ht="16.5">
      <c r="C63" s="171"/>
      <c r="G63" s="171"/>
      <c r="K63" s="172"/>
      <c r="O63" s="171"/>
      <c r="S63" s="165"/>
      <c r="W63" s="165"/>
    </row>
    <row r="64" spans="3:23" ht="16.5">
      <c r="C64" s="171"/>
      <c r="G64" s="171"/>
      <c r="K64" s="172"/>
      <c r="O64" s="171"/>
      <c r="S64" s="165"/>
      <c r="W64" s="165"/>
    </row>
    <row r="65" spans="3:23" ht="16.5">
      <c r="C65" s="171"/>
      <c r="G65" s="171"/>
      <c r="K65" s="172"/>
      <c r="O65" s="171"/>
      <c r="S65" s="165"/>
      <c r="W65" s="165"/>
    </row>
    <row r="66" spans="3:23" ht="16.5">
      <c r="C66" s="171"/>
      <c r="G66" s="171"/>
      <c r="K66" s="172"/>
      <c r="O66" s="171"/>
      <c r="S66" s="165"/>
      <c r="W66" s="165"/>
    </row>
    <row r="67" spans="3:23" ht="16.5">
      <c r="C67" s="171"/>
      <c r="G67" s="171"/>
      <c r="K67" s="172"/>
      <c r="O67" s="171"/>
      <c r="S67" s="165"/>
      <c r="W67" s="165"/>
    </row>
    <row r="68" spans="3:23" ht="16.5">
      <c r="C68" s="171"/>
      <c r="G68" s="171"/>
      <c r="K68" s="172"/>
      <c r="O68" s="171"/>
      <c r="S68" s="165"/>
      <c r="W68" s="165"/>
    </row>
    <row r="69" spans="3:23" ht="16.5">
      <c r="C69" s="171"/>
      <c r="G69" s="171"/>
      <c r="K69" s="172"/>
      <c r="O69" s="171"/>
      <c r="S69" s="165"/>
      <c r="W69" s="165"/>
    </row>
    <row r="70" spans="3:23" ht="16.5">
      <c r="C70" s="171"/>
      <c r="G70" s="171"/>
      <c r="K70" s="172"/>
      <c r="O70" s="171"/>
      <c r="S70" s="165"/>
      <c r="W70" s="165"/>
    </row>
    <row r="71" spans="3:23" ht="16.5">
      <c r="C71" s="171"/>
      <c r="G71" s="171"/>
      <c r="K71" s="172"/>
      <c r="O71" s="171"/>
      <c r="S71" s="165"/>
      <c r="W71" s="165"/>
    </row>
    <row r="72" spans="3:23" ht="16.5">
      <c r="C72" s="171"/>
      <c r="G72" s="171"/>
      <c r="K72" s="172"/>
      <c r="O72" s="171"/>
      <c r="S72" s="165"/>
      <c r="W72" s="165"/>
    </row>
    <row r="73" spans="3:23" ht="16.5">
      <c r="C73" s="171"/>
      <c r="G73" s="171"/>
      <c r="K73" s="172"/>
      <c r="O73" s="171"/>
      <c r="S73" s="165"/>
      <c r="W73" s="165"/>
    </row>
    <row r="74" spans="3:23" ht="16.5">
      <c r="C74" s="171"/>
      <c r="G74" s="171"/>
      <c r="K74" s="172"/>
      <c r="O74" s="171"/>
      <c r="S74" s="165"/>
      <c r="W74" s="165"/>
    </row>
    <row r="75" spans="3:23" ht="16.5">
      <c r="C75" s="171"/>
      <c r="G75" s="171"/>
      <c r="K75" s="172"/>
      <c r="O75" s="171"/>
      <c r="S75" s="165"/>
      <c r="W75" s="165"/>
    </row>
    <row r="76" spans="3:23" ht="16.5">
      <c r="C76" s="171"/>
      <c r="G76" s="171"/>
      <c r="K76" s="172"/>
      <c r="O76" s="171"/>
      <c r="S76" s="165"/>
      <c r="W76" s="165"/>
    </row>
    <row r="77" spans="3:23" ht="16.5">
      <c r="C77" s="171"/>
      <c r="G77" s="171"/>
      <c r="K77" s="172"/>
      <c r="O77" s="171"/>
      <c r="S77" s="165"/>
      <c r="W77" s="165"/>
    </row>
    <row r="78" spans="3:23" ht="16.5">
      <c r="C78" s="171"/>
      <c r="G78" s="171"/>
      <c r="K78" s="172"/>
      <c r="O78" s="171"/>
      <c r="S78" s="165"/>
      <c r="W78" s="165"/>
    </row>
    <row r="79" spans="3:23" ht="16.5">
      <c r="C79" s="171"/>
      <c r="G79" s="171"/>
      <c r="K79" s="172"/>
      <c r="O79" s="171"/>
      <c r="S79" s="165"/>
      <c r="W79" s="165"/>
    </row>
    <row r="80" spans="3:23" ht="16.5">
      <c r="C80" s="171"/>
      <c r="G80" s="171"/>
      <c r="K80" s="172"/>
      <c r="O80" s="171"/>
      <c r="S80" s="165"/>
      <c r="W80" s="165"/>
    </row>
    <row r="81" spans="3:23" ht="16.5">
      <c r="C81" s="171"/>
      <c r="G81" s="171"/>
      <c r="K81" s="172"/>
      <c r="O81" s="171"/>
      <c r="S81" s="165"/>
      <c r="W81" s="165"/>
    </row>
    <row r="82" spans="3:23" ht="16.5">
      <c r="C82" s="171"/>
      <c r="G82" s="171"/>
      <c r="K82" s="172"/>
      <c r="O82" s="171"/>
      <c r="S82" s="165"/>
      <c r="W82" s="165"/>
    </row>
    <row r="83" spans="3:23" ht="16.5">
      <c r="C83" s="171"/>
      <c r="G83" s="171"/>
      <c r="K83" s="172"/>
      <c r="O83" s="171"/>
      <c r="S83" s="165"/>
      <c r="W83" s="165"/>
    </row>
    <row r="84" spans="3:23" ht="16.5">
      <c r="C84" s="171"/>
      <c r="G84" s="171"/>
      <c r="K84" s="172"/>
      <c r="O84" s="171"/>
      <c r="S84" s="165"/>
      <c r="W84" s="165"/>
    </row>
    <row r="85" spans="3:23" ht="16.5">
      <c r="C85" s="171"/>
      <c r="G85" s="171"/>
      <c r="K85" s="172"/>
      <c r="O85" s="171"/>
      <c r="S85" s="165"/>
      <c r="W85" s="165"/>
    </row>
    <row r="86" spans="3:23" ht="16.5">
      <c r="C86" s="171"/>
      <c r="G86" s="171"/>
      <c r="K86" s="172"/>
      <c r="O86" s="171"/>
      <c r="S86" s="165"/>
      <c r="W86" s="165"/>
    </row>
    <row r="87" spans="3:23" ht="16.5">
      <c r="C87" s="171"/>
      <c r="G87" s="171"/>
      <c r="K87" s="172"/>
      <c r="O87" s="171"/>
      <c r="S87" s="165"/>
      <c r="W87" s="165"/>
    </row>
    <row r="88" spans="3:23" ht="16.5">
      <c r="C88" s="171"/>
      <c r="G88" s="171"/>
      <c r="K88" s="172"/>
      <c r="O88" s="171"/>
      <c r="S88" s="165"/>
      <c r="W88" s="165"/>
    </row>
    <row r="89" spans="3:23" ht="16.5">
      <c r="C89" s="171"/>
      <c r="G89" s="171"/>
      <c r="K89" s="172"/>
      <c r="O89" s="171"/>
      <c r="S89" s="165"/>
      <c r="W89" s="165"/>
    </row>
    <row r="90" spans="3:23" ht="16.5">
      <c r="C90" s="171"/>
      <c r="G90" s="171"/>
      <c r="K90" s="172"/>
      <c r="O90" s="171"/>
      <c r="S90" s="165"/>
      <c r="W90" s="165"/>
    </row>
    <row r="91" spans="3:23" ht="16.5">
      <c r="C91" s="171"/>
      <c r="G91" s="171"/>
      <c r="K91" s="172"/>
      <c r="O91" s="171"/>
      <c r="S91" s="165"/>
      <c r="W91" s="165"/>
    </row>
    <row r="92" spans="3:23" ht="16.5">
      <c r="C92" s="171"/>
      <c r="G92" s="171"/>
      <c r="K92" s="172"/>
      <c r="O92" s="171"/>
      <c r="S92" s="165"/>
      <c r="W92" s="165"/>
    </row>
    <row r="93" spans="3:23" ht="16.5">
      <c r="C93" s="171"/>
      <c r="G93" s="171"/>
      <c r="K93" s="172"/>
      <c r="O93" s="171"/>
      <c r="S93" s="165"/>
      <c r="W93" s="165"/>
    </row>
    <row r="94" spans="3:23" ht="16.5">
      <c r="C94" s="171"/>
      <c r="G94" s="171"/>
      <c r="K94" s="172"/>
      <c r="O94" s="171"/>
      <c r="S94" s="165"/>
      <c r="W94" s="165"/>
    </row>
    <row r="95" spans="3:23" ht="16.5">
      <c r="C95" s="171"/>
      <c r="G95" s="171"/>
      <c r="K95" s="172"/>
      <c r="O95" s="171"/>
      <c r="S95" s="165"/>
      <c r="W95" s="165"/>
    </row>
    <row r="96" spans="3:23" ht="16.5">
      <c r="C96" s="171"/>
      <c r="G96" s="171"/>
      <c r="K96" s="172"/>
      <c r="O96" s="171"/>
      <c r="S96" s="165"/>
      <c r="W96" s="165"/>
    </row>
    <row r="97" spans="3:23" ht="16.5">
      <c r="C97" s="171"/>
      <c r="G97" s="171"/>
      <c r="K97" s="172"/>
      <c r="O97" s="171"/>
      <c r="S97" s="165"/>
      <c r="W97" s="165"/>
    </row>
    <row r="98" spans="3:23" ht="16.5">
      <c r="C98" s="171"/>
      <c r="G98" s="171"/>
      <c r="K98" s="172"/>
      <c r="O98" s="171"/>
      <c r="S98" s="165"/>
      <c r="W98" s="165"/>
    </row>
    <row r="99" spans="3:23" ht="16.5">
      <c r="C99" s="171"/>
      <c r="G99" s="171"/>
      <c r="K99" s="172"/>
      <c r="O99" s="171"/>
      <c r="S99" s="165"/>
      <c r="W99" s="165"/>
    </row>
    <row r="100" spans="3:23" ht="16.5">
      <c r="C100" s="171"/>
      <c r="G100" s="171"/>
      <c r="K100" s="172"/>
      <c r="O100" s="171"/>
      <c r="S100" s="165"/>
      <c r="W100" s="165"/>
    </row>
    <row r="101" spans="3:23" ht="16.5">
      <c r="C101" s="171"/>
      <c r="G101" s="171"/>
      <c r="K101" s="172"/>
      <c r="O101" s="171"/>
      <c r="S101" s="165"/>
      <c r="W101" s="165"/>
    </row>
    <row r="102" spans="3:23" ht="16.5">
      <c r="C102" s="171"/>
      <c r="G102" s="171"/>
      <c r="K102" s="172"/>
      <c r="O102" s="171"/>
      <c r="S102" s="165"/>
      <c r="W102" s="165"/>
    </row>
    <row r="103" spans="3:23" ht="16.5">
      <c r="C103" s="171"/>
      <c r="G103" s="171"/>
      <c r="K103" s="172"/>
      <c r="O103" s="171"/>
      <c r="S103" s="165"/>
      <c r="W103" s="165"/>
    </row>
    <row r="104" spans="3:23" ht="16.5">
      <c r="C104" s="171"/>
      <c r="G104" s="171"/>
      <c r="K104" s="172"/>
      <c r="O104" s="171"/>
      <c r="S104" s="165"/>
      <c r="W104" s="165"/>
    </row>
    <row r="105" spans="3:23" ht="16.5">
      <c r="C105" s="171"/>
      <c r="G105" s="171"/>
      <c r="K105" s="172"/>
      <c r="O105" s="171"/>
      <c r="S105" s="165"/>
      <c r="W105" s="165"/>
    </row>
    <row r="106" spans="3:23" ht="16.5">
      <c r="C106" s="171"/>
      <c r="G106" s="171"/>
      <c r="K106" s="172"/>
      <c r="O106" s="171"/>
      <c r="S106" s="165"/>
      <c r="W106" s="165"/>
    </row>
    <row r="107" spans="3:23" ht="16.5">
      <c r="C107" s="171"/>
      <c r="G107" s="171"/>
      <c r="K107" s="172"/>
      <c r="O107" s="171"/>
      <c r="S107" s="165"/>
      <c r="W107" s="165"/>
    </row>
    <row r="108" spans="3:23" ht="16.5">
      <c r="C108" s="171"/>
      <c r="G108" s="171"/>
      <c r="K108" s="172"/>
      <c r="O108" s="171"/>
      <c r="S108" s="165"/>
      <c r="W108" s="165"/>
    </row>
    <row r="109" spans="3:23" ht="16.5">
      <c r="C109" s="171"/>
      <c r="G109" s="171"/>
      <c r="K109" s="172"/>
      <c r="O109" s="171"/>
      <c r="S109" s="165"/>
      <c r="W109" s="165"/>
    </row>
    <row r="110" spans="3:23" ht="16.5">
      <c r="C110" s="171"/>
      <c r="G110" s="171"/>
      <c r="K110" s="172"/>
      <c r="O110" s="171"/>
      <c r="S110" s="165"/>
      <c r="W110" s="165"/>
    </row>
    <row r="111" spans="3:23" ht="16.5">
      <c r="C111" s="171"/>
      <c r="G111" s="171"/>
      <c r="K111" s="172"/>
      <c r="O111" s="171"/>
      <c r="S111" s="165"/>
      <c r="W111" s="165"/>
    </row>
    <row r="112" spans="3:23" ht="16.5">
      <c r="C112" s="171"/>
      <c r="G112" s="171"/>
      <c r="K112" s="172"/>
      <c r="O112" s="171"/>
      <c r="S112" s="165"/>
      <c r="W112" s="165"/>
    </row>
    <row r="113" spans="3:23" ht="16.5">
      <c r="C113" s="171"/>
      <c r="G113" s="171"/>
      <c r="K113" s="172"/>
      <c r="O113" s="171"/>
      <c r="S113" s="165"/>
      <c r="W113" s="165"/>
    </row>
    <row r="114" spans="3:23" ht="16.5">
      <c r="C114" s="171"/>
      <c r="G114" s="171"/>
      <c r="K114" s="172"/>
      <c r="O114" s="171"/>
      <c r="S114" s="165"/>
      <c r="W114" s="165"/>
    </row>
    <row r="115" spans="3:23" ht="16.5">
      <c r="C115" s="171"/>
      <c r="G115" s="171"/>
      <c r="K115" s="172"/>
      <c r="O115" s="171"/>
      <c r="S115" s="165"/>
      <c r="W115" s="165"/>
    </row>
    <row r="116" spans="3:23" ht="16.5">
      <c r="C116" s="171"/>
      <c r="G116" s="171"/>
      <c r="K116" s="172"/>
      <c r="O116" s="171"/>
      <c r="S116" s="165"/>
      <c r="W116" s="165"/>
    </row>
    <row r="117" spans="3:23" ht="16.5">
      <c r="C117" s="171"/>
      <c r="G117" s="171"/>
      <c r="K117" s="172"/>
      <c r="O117" s="171"/>
      <c r="S117" s="165"/>
      <c r="W117" s="165"/>
    </row>
    <row r="118" spans="3:23" ht="16.5">
      <c r="C118" s="171"/>
      <c r="G118" s="171"/>
      <c r="K118" s="172"/>
      <c r="O118" s="171"/>
      <c r="S118" s="165"/>
      <c r="W118" s="165"/>
    </row>
    <row r="119" spans="3:23" ht="16.5">
      <c r="C119" s="171"/>
      <c r="G119" s="171"/>
      <c r="K119" s="172"/>
      <c r="O119" s="171"/>
      <c r="S119" s="165"/>
      <c r="W119" s="165"/>
    </row>
    <row r="120" spans="3:23" ht="16.5">
      <c r="C120" s="171"/>
      <c r="G120" s="171"/>
      <c r="K120" s="172"/>
      <c r="O120" s="171"/>
      <c r="S120" s="165"/>
      <c r="W120" s="165"/>
    </row>
    <row r="121" spans="3:23" ht="16.5">
      <c r="C121" s="171"/>
      <c r="G121" s="171"/>
      <c r="K121" s="172"/>
      <c r="O121" s="171"/>
      <c r="S121" s="165"/>
      <c r="W121" s="165"/>
    </row>
    <row r="122" spans="3:23" ht="16.5">
      <c r="C122" s="171"/>
      <c r="G122" s="171"/>
      <c r="K122" s="172"/>
      <c r="O122" s="171"/>
      <c r="S122" s="165"/>
      <c r="W122" s="165"/>
    </row>
    <row r="123" spans="3:23" ht="16.5">
      <c r="C123" s="171"/>
      <c r="G123" s="171"/>
      <c r="K123" s="172"/>
      <c r="O123" s="171"/>
      <c r="S123" s="165"/>
      <c r="W123" s="165"/>
    </row>
    <row r="124" spans="3:23" ht="16.5">
      <c r="C124" s="171"/>
      <c r="G124" s="171"/>
      <c r="K124" s="172"/>
      <c r="O124" s="171"/>
      <c r="S124" s="165"/>
      <c r="W124" s="165"/>
    </row>
    <row r="125" spans="3:23" ht="16.5">
      <c r="C125" s="171"/>
      <c r="G125" s="171"/>
      <c r="K125" s="172"/>
      <c r="O125" s="171"/>
      <c r="S125" s="165"/>
      <c r="W125" s="165"/>
    </row>
    <row r="126" spans="3:23" ht="16.5">
      <c r="C126" s="171"/>
      <c r="G126" s="171"/>
      <c r="K126" s="172"/>
      <c r="O126" s="171"/>
      <c r="S126" s="165"/>
      <c r="W126" s="165"/>
    </row>
    <row r="127" spans="3:23" ht="16.5">
      <c r="C127" s="171"/>
      <c r="G127" s="171"/>
      <c r="K127" s="172"/>
      <c r="O127" s="171"/>
      <c r="S127" s="165"/>
      <c r="W127" s="165"/>
    </row>
    <row r="128" spans="3:23" ht="16.5">
      <c r="C128" s="171"/>
      <c r="G128" s="171"/>
      <c r="K128" s="172"/>
      <c r="O128" s="171"/>
      <c r="S128" s="165"/>
      <c r="W128" s="165"/>
    </row>
    <row r="129" spans="3:23" ht="16.5">
      <c r="C129" s="171"/>
      <c r="G129" s="171"/>
      <c r="K129" s="172"/>
      <c r="O129" s="171"/>
      <c r="S129" s="165"/>
      <c r="W129" s="165"/>
    </row>
    <row r="130" spans="3:23" ht="16.5">
      <c r="C130" s="171"/>
      <c r="G130" s="171"/>
      <c r="K130" s="172"/>
      <c r="O130" s="171"/>
      <c r="S130" s="165"/>
      <c r="W130" s="165"/>
    </row>
    <row r="131" spans="3:23" ht="16.5">
      <c r="C131" s="171"/>
      <c r="G131" s="171"/>
      <c r="K131" s="172"/>
      <c r="O131" s="171"/>
      <c r="S131" s="165"/>
      <c r="W131" s="165"/>
    </row>
    <row r="132" spans="3:23" ht="16.5">
      <c r="C132" s="171"/>
      <c r="G132" s="171"/>
      <c r="K132" s="172"/>
      <c r="O132" s="171"/>
      <c r="S132" s="165"/>
      <c r="W132" s="165"/>
    </row>
    <row r="133" spans="3:23" ht="16.5">
      <c r="C133" s="171"/>
      <c r="G133" s="171"/>
      <c r="K133" s="172"/>
      <c r="O133" s="171"/>
      <c r="S133" s="165"/>
      <c r="W133" s="165"/>
    </row>
  </sheetData>
  <sheetProtection/>
  <mergeCells count="11">
    <mergeCell ref="K5:L5"/>
    <mergeCell ref="M5:N5"/>
    <mergeCell ref="A2:P2"/>
    <mergeCell ref="O5:P5"/>
    <mergeCell ref="A3:P3"/>
    <mergeCell ref="A5:A6"/>
    <mergeCell ref="B5:B6"/>
    <mergeCell ref="C5:D5"/>
    <mergeCell ref="E5:F5"/>
    <mergeCell ref="G5:H5"/>
    <mergeCell ref="I5:J5"/>
  </mergeCells>
  <printOptions/>
  <pageMargins left="0" right="0"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BN23"/>
  <sheetViews>
    <sheetView zoomScalePageLayoutView="0" workbookViewId="0" topLeftCell="B1">
      <selection activeCell="B1" sqref="A1:IV16384"/>
    </sheetView>
  </sheetViews>
  <sheetFormatPr defaultColWidth="9.140625" defaultRowHeight="12.75"/>
  <cols>
    <col min="1" max="1" width="3.8515625" style="489" customWidth="1"/>
    <col min="2" max="2" width="18.7109375" style="489" customWidth="1"/>
    <col min="3" max="3" width="5.7109375" style="489" customWidth="1"/>
    <col min="4" max="4" width="5.8515625" style="489" customWidth="1"/>
    <col min="5" max="5" width="6.421875" style="489" customWidth="1"/>
    <col min="6" max="6" width="6.28125" style="489" customWidth="1"/>
    <col min="7" max="7" width="5.140625" style="489" customWidth="1"/>
    <col min="8" max="8" width="6.140625" style="489" customWidth="1"/>
    <col min="9" max="9" width="6.00390625" style="489" customWidth="1"/>
    <col min="10" max="10" width="5.00390625" style="489" customWidth="1"/>
    <col min="11" max="11" width="6.140625" style="489" customWidth="1"/>
    <col min="12" max="12" width="5.28125" style="489" customWidth="1"/>
    <col min="13" max="13" width="5.421875" style="489" customWidth="1"/>
    <col min="14" max="14" width="6.00390625" style="489" customWidth="1"/>
    <col min="15" max="16" width="5.28125" style="489" customWidth="1"/>
    <col min="17" max="17" width="5.8515625" style="489" customWidth="1"/>
    <col min="18" max="18" width="5.00390625" style="489" customWidth="1"/>
    <col min="19" max="19" width="5.421875" style="489" customWidth="1"/>
    <col min="20" max="21" width="5.140625" style="489" customWidth="1"/>
    <col min="22" max="22" width="5.28125" style="489" customWidth="1"/>
    <col min="23" max="23" width="5.00390625" style="488" customWidth="1"/>
    <col min="24" max="24" width="20.8515625" style="488" customWidth="1"/>
    <col min="25" max="27" width="6.00390625" style="488" customWidth="1"/>
    <col min="28" max="28" width="5.7109375" style="488" customWidth="1"/>
    <col min="29" max="29" width="5.28125" style="488" customWidth="1"/>
    <col min="30" max="30" width="5.421875" style="488" customWidth="1"/>
    <col min="31" max="31" width="4.8515625" style="488" customWidth="1"/>
    <col min="32" max="32" width="5.28125" style="488" customWidth="1"/>
    <col min="33" max="33" width="5.57421875" style="488" customWidth="1"/>
    <col min="34" max="34" width="5.421875" style="488" customWidth="1"/>
    <col min="35" max="36" width="5.8515625" style="488" customWidth="1"/>
    <col min="37" max="42" width="5.140625" style="488" customWidth="1"/>
    <col min="43" max="43" width="5.28125" style="488" customWidth="1"/>
    <col min="44" max="44" width="5.57421875" style="488" customWidth="1"/>
    <col min="45" max="45" width="4.421875" style="489" customWidth="1"/>
    <col min="46" max="46" width="14.8515625" style="489" customWidth="1"/>
    <col min="47" max="47" width="7.421875" style="489" customWidth="1"/>
    <col min="48" max="48" width="5.7109375" style="489" customWidth="1"/>
    <col min="49" max="50" width="5.8515625" style="489" customWidth="1"/>
    <col min="51" max="51" width="6.140625" style="489" customWidth="1"/>
    <col min="52" max="52" width="5.421875" style="489" customWidth="1"/>
    <col min="53" max="53" width="5.28125" style="489" customWidth="1"/>
    <col min="54" max="54" width="5.00390625" style="489" customWidth="1"/>
    <col min="55" max="56" width="5.28125" style="489" customWidth="1"/>
    <col min="57" max="57" width="5.421875" style="489" customWidth="1"/>
    <col min="58" max="58" width="5.7109375" style="489" customWidth="1"/>
    <col min="59" max="59" width="5.8515625" style="489" customWidth="1"/>
    <col min="60" max="60" width="5.421875" style="489" customWidth="1"/>
    <col min="61" max="62" width="6.421875" style="489" customWidth="1"/>
    <col min="63" max="63" width="6.7109375" style="489" customWidth="1"/>
    <col min="64" max="64" width="5.57421875" style="489" customWidth="1"/>
    <col min="65" max="65" width="8.00390625" style="489" customWidth="1"/>
    <col min="66" max="66" width="6.421875" style="489" customWidth="1"/>
    <col min="67" max="16384" width="9.140625" style="489" customWidth="1"/>
  </cols>
  <sheetData>
    <row r="1" spans="1:59" ht="15.75" customHeight="1">
      <c r="A1" s="486" t="s">
        <v>244</v>
      </c>
      <c r="B1" s="486"/>
      <c r="C1" s="486"/>
      <c r="D1" s="486"/>
      <c r="E1" s="486"/>
      <c r="F1" s="486"/>
      <c r="G1" s="486"/>
      <c r="H1" s="486"/>
      <c r="I1" s="486"/>
      <c r="J1" s="486"/>
      <c r="K1" s="486"/>
      <c r="L1" s="486"/>
      <c r="M1" s="486"/>
      <c r="N1" s="486"/>
      <c r="O1" s="486"/>
      <c r="P1" s="486"/>
      <c r="Q1" s="486"/>
      <c r="R1" s="486"/>
      <c r="S1" s="486"/>
      <c r="T1" s="486"/>
      <c r="U1" s="486"/>
      <c r="V1" s="486"/>
      <c r="W1" s="487" t="s">
        <v>245</v>
      </c>
      <c r="X1" s="487"/>
      <c r="Y1" s="487"/>
      <c r="Z1" s="487"/>
      <c r="AA1" s="487"/>
      <c r="AB1" s="487"/>
      <c r="AC1" s="487"/>
      <c r="AD1" s="487"/>
      <c r="AE1" s="487"/>
      <c r="AF1" s="487"/>
      <c r="AG1" s="487"/>
      <c r="AH1" s="487"/>
      <c r="AI1" s="487"/>
      <c r="AJ1" s="487"/>
      <c r="AK1" s="487"/>
      <c r="AL1" s="487"/>
      <c r="AM1" s="487"/>
      <c r="AN1" s="487"/>
      <c r="AO1" s="487"/>
      <c r="AP1" s="487"/>
      <c r="AR1" s="487"/>
      <c r="AS1" s="487" t="s">
        <v>246</v>
      </c>
      <c r="AT1" s="486"/>
      <c r="AU1" s="486"/>
      <c r="AV1" s="486"/>
      <c r="AW1" s="486"/>
      <c r="AX1" s="486"/>
      <c r="AY1" s="486"/>
      <c r="AZ1" s="486"/>
      <c r="BA1" s="486"/>
      <c r="BB1" s="486"/>
      <c r="BC1" s="486"/>
      <c r="BD1" s="486"/>
      <c r="BE1" s="486"/>
      <c r="BF1" s="486"/>
      <c r="BG1" s="486"/>
    </row>
    <row r="2" spans="1:59" ht="15.75" customHeight="1">
      <c r="A2" s="792" t="s">
        <v>168</v>
      </c>
      <c r="B2" s="792"/>
      <c r="C2" s="792"/>
      <c r="D2" s="792"/>
      <c r="E2" s="792"/>
      <c r="F2" s="792"/>
      <c r="G2" s="792"/>
      <c r="H2" s="792"/>
      <c r="I2" s="792"/>
      <c r="J2" s="792"/>
      <c r="K2" s="792"/>
      <c r="L2" s="792"/>
      <c r="M2" s="792"/>
      <c r="N2" s="792"/>
      <c r="O2" s="792"/>
      <c r="P2" s="792"/>
      <c r="Q2" s="792"/>
      <c r="R2" s="792"/>
      <c r="S2" s="792"/>
      <c r="T2" s="792"/>
      <c r="U2" s="792"/>
      <c r="V2" s="792"/>
      <c r="W2" s="786" t="s">
        <v>169</v>
      </c>
      <c r="X2" s="786"/>
      <c r="Y2" s="786"/>
      <c r="Z2" s="786"/>
      <c r="AA2" s="786"/>
      <c r="AB2" s="786"/>
      <c r="AC2" s="786"/>
      <c r="AD2" s="786"/>
      <c r="AE2" s="786"/>
      <c r="AF2" s="786"/>
      <c r="AG2" s="786"/>
      <c r="AH2" s="786"/>
      <c r="AI2" s="786"/>
      <c r="AJ2" s="786"/>
      <c r="AK2" s="786"/>
      <c r="AL2" s="786"/>
      <c r="AM2" s="786"/>
      <c r="AN2" s="786"/>
      <c r="AO2" s="786"/>
      <c r="AP2" s="786"/>
      <c r="AQ2" s="786"/>
      <c r="AR2" s="786"/>
      <c r="AS2" s="790" t="s">
        <v>169</v>
      </c>
      <c r="AT2" s="790"/>
      <c r="AU2" s="790"/>
      <c r="AV2" s="790"/>
      <c r="AW2" s="790"/>
      <c r="AX2" s="790"/>
      <c r="AY2" s="790"/>
      <c r="AZ2" s="790"/>
      <c r="BA2" s="790"/>
      <c r="BB2" s="790"/>
      <c r="BC2" s="790"/>
      <c r="BD2" s="790"/>
      <c r="BE2" s="790"/>
      <c r="BF2" s="790"/>
      <c r="BG2" s="790"/>
    </row>
    <row r="3" spans="1:66" ht="15.75" customHeight="1">
      <c r="A3" s="793" t="s">
        <v>1184</v>
      </c>
      <c r="B3" s="793"/>
      <c r="C3" s="793"/>
      <c r="D3" s="793"/>
      <c r="E3" s="793"/>
      <c r="F3" s="793"/>
      <c r="G3" s="793"/>
      <c r="H3" s="793"/>
      <c r="I3" s="793"/>
      <c r="J3" s="793"/>
      <c r="K3" s="793"/>
      <c r="L3" s="793"/>
      <c r="M3" s="793"/>
      <c r="N3" s="793"/>
      <c r="O3" s="793"/>
      <c r="P3" s="793"/>
      <c r="Q3" s="793"/>
      <c r="R3" s="793"/>
      <c r="S3" s="793"/>
      <c r="T3" s="793"/>
      <c r="U3" s="793"/>
      <c r="V3" s="793"/>
      <c r="W3" s="787" t="s">
        <v>1184</v>
      </c>
      <c r="X3" s="787"/>
      <c r="Y3" s="787"/>
      <c r="Z3" s="787"/>
      <c r="AA3" s="787"/>
      <c r="AB3" s="787"/>
      <c r="AC3" s="787"/>
      <c r="AD3" s="787"/>
      <c r="AE3" s="787"/>
      <c r="AF3" s="787"/>
      <c r="AG3" s="787"/>
      <c r="AH3" s="787"/>
      <c r="AI3" s="787"/>
      <c r="AJ3" s="787"/>
      <c r="AK3" s="787"/>
      <c r="AL3" s="787"/>
      <c r="AM3" s="787"/>
      <c r="AN3" s="787"/>
      <c r="AO3" s="787"/>
      <c r="AP3" s="787"/>
      <c r="AQ3" s="787"/>
      <c r="AR3" s="787"/>
      <c r="AS3" s="791" t="s">
        <v>1185</v>
      </c>
      <c r="AT3" s="791"/>
      <c r="AU3" s="791"/>
      <c r="AV3" s="791"/>
      <c r="AW3" s="791"/>
      <c r="AX3" s="791"/>
      <c r="AY3" s="791"/>
      <c r="AZ3" s="791"/>
      <c r="BA3" s="791"/>
      <c r="BB3" s="791"/>
      <c r="BC3" s="791"/>
      <c r="BD3" s="791"/>
      <c r="BE3" s="791"/>
      <c r="BF3" s="791"/>
      <c r="BG3" s="791"/>
      <c r="BH3" s="490"/>
      <c r="BI3" s="490"/>
      <c r="BJ3" s="490"/>
      <c r="BK3" s="490"/>
      <c r="BL3" s="490"/>
      <c r="BM3" s="490"/>
      <c r="BN3" s="490"/>
    </row>
    <row r="4" spans="1:66" ht="42.75" customHeight="1">
      <c r="A4" s="781" t="s">
        <v>83</v>
      </c>
      <c r="B4" s="781" t="s">
        <v>235</v>
      </c>
      <c r="C4" s="778" t="s">
        <v>119</v>
      </c>
      <c r="D4" s="777"/>
      <c r="E4" s="778" t="s">
        <v>120</v>
      </c>
      <c r="F4" s="777"/>
      <c r="G4" s="778" t="s">
        <v>170</v>
      </c>
      <c r="H4" s="777"/>
      <c r="I4" s="778" t="s">
        <v>171</v>
      </c>
      <c r="J4" s="777"/>
      <c r="K4" s="778" t="s">
        <v>172</v>
      </c>
      <c r="L4" s="777"/>
      <c r="M4" s="778" t="s">
        <v>173</v>
      </c>
      <c r="N4" s="777"/>
      <c r="O4" s="778" t="s">
        <v>174</v>
      </c>
      <c r="P4" s="777"/>
      <c r="Q4" s="778" t="s">
        <v>179</v>
      </c>
      <c r="R4" s="777"/>
      <c r="S4" s="778" t="s">
        <v>128</v>
      </c>
      <c r="T4" s="777"/>
      <c r="U4" s="779" t="s">
        <v>180</v>
      </c>
      <c r="V4" s="780"/>
      <c r="W4" s="781" t="s">
        <v>83</v>
      </c>
      <c r="X4" s="781" t="s">
        <v>235</v>
      </c>
      <c r="Y4" s="778" t="s">
        <v>175</v>
      </c>
      <c r="Z4" s="777"/>
      <c r="AA4" s="779" t="s">
        <v>176</v>
      </c>
      <c r="AB4" s="780"/>
      <c r="AC4" s="788" t="s">
        <v>181</v>
      </c>
      <c r="AD4" s="789"/>
      <c r="AE4" s="779" t="s">
        <v>123</v>
      </c>
      <c r="AF4" s="780"/>
      <c r="AG4" s="779" t="s">
        <v>182</v>
      </c>
      <c r="AH4" s="780"/>
      <c r="AI4" s="778" t="s">
        <v>183</v>
      </c>
      <c r="AJ4" s="777"/>
      <c r="AK4" s="778" t="s">
        <v>184</v>
      </c>
      <c r="AL4" s="777"/>
      <c r="AM4" s="779" t="s">
        <v>185</v>
      </c>
      <c r="AN4" s="780"/>
      <c r="AO4" s="779" t="s">
        <v>177</v>
      </c>
      <c r="AP4" s="780"/>
      <c r="AQ4" s="779" t="s">
        <v>186</v>
      </c>
      <c r="AR4" s="780"/>
      <c r="AS4" s="781" t="s">
        <v>83</v>
      </c>
      <c r="AT4" s="781" t="s">
        <v>235</v>
      </c>
      <c r="AU4" s="778" t="s">
        <v>187</v>
      </c>
      <c r="AV4" s="777"/>
      <c r="AW4" s="778" t="s">
        <v>281</v>
      </c>
      <c r="AX4" s="777"/>
      <c r="AY4" s="788" t="s">
        <v>188</v>
      </c>
      <c r="AZ4" s="789"/>
      <c r="BA4" s="779" t="s">
        <v>178</v>
      </c>
      <c r="BB4" s="780"/>
      <c r="BC4" s="779" t="s">
        <v>189</v>
      </c>
      <c r="BD4" s="780"/>
      <c r="BE4" s="778" t="s">
        <v>190</v>
      </c>
      <c r="BF4" s="777"/>
      <c r="BG4" s="778" t="s">
        <v>191</v>
      </c>
      <c r="BH4" s="777"/>
      <c r="BI4" s="784" t="s">
        <v>192</v>
      </c>
      <c r="BJ4" s="785"/>
      <c r="BK4" s="779" t="s">
        <v>193</v>
      </c>
      <c r="BL4" s="780"/>
      <c r="BM4" s="778" t="s">
        <v>194</v>
      </c>
      <c r="BN4" s="777"/>
    </row>
    <row r="5" spans="1:66" ht="15.75" customHeight="1">
      <c r="A5" s="782"/>
      <c r="B5" s="782"/>
      <c r="C5" s="776" t="s">
        <v>195</v>
      </c>
      <c r="D5" s="777"/>
      <c r="E5" s="776" t="s">
        <v>196</v>
      </c>
      <c r="F5" s="777"/>
      <c r="G5" s="776" t="s">
        <v>197</v>
      </c>
      <c r="H5" s="777"/>
      <c r="I5" s="776" t="s">
        <v>198</v>
      </c>
      <c r="J5" s="777"/>
      <c r="K5" s="776" t="s">
        <v>199</v>
      </c>
      <c r="L5" s="777"/>
      <c r="M5" s="776" t="s">
        <v>200</v>
      </c>
      <c r="N5" s="777"/>
      <c r="O5" s="776" t="s">
        <v>201</v>
      </c>
      <c r="P5" s="777"/>
      <c r="Q5" s="776" t="s">
        <v>202</v>
      </c>
      <c r="R5" s="777"/>
      <c r="S5" s="776" t="s">
        <v>203</v>
      </c>
      <c r="T5" s="777"/>
      <c r="U5" s="776" t="s">
        <v>204</v>
      </c>
      <c r="V5" s="777"/>
      <c r="W5" s="782"/>
      <c r="X5" s="782"/>
      <c r="Y5" s="776" t="s">
        <v>205</v>
      </c>
      <c r="Z5" s="777"/>
      <c r="AA5" s="776" t="s">
        <v>206</v>
      </c>
      <c r="AB5" s="777"/>
      <c r="AC5" s="776" t="s">
        <v>207</v>
      </c>
      <c r="AD5" s="777"/>
      <c r="AE5" s="776" t="s">
        <v>208</v>
      </c>
      <c r="AF5" s="777"/>
      <c r="AG5" s="776" t="s">
        <v>209</v>
      </c>
      <c r="AH5" s="777"/>
      <c r="AI5" s="776" t="s">
        <v>210</v>
      </c>
      <c r="AJ5" s="777"/>
      <c r="AK5" s="776" t="s">
        <v>211</v>
      </c>
      <c r="AL5" s="777"/>
      <c r="AM5" s="776" t="s">
        <v>212</v>
      </c>
      <c r="AN5" s="777"/>
      <c r="AO5" s="776" t="s">
        <v>213</v>
      </c>
      <c r="AP5" s="777"/>
      <c r="AQ5" s="776" t="s">
        <v>214</v>
      </c>
      <c r="AR5" s="777"/>
      <c r="AS5" s="782"/>
      <c r="AT5" s="782"/>
      <c r="AU5" s="776" t="s">
        <v>215</v>
      </c>
      <c r="AV5" s="777"/>
      <c r="AW5" s="776" t="s">
        <v>216</v>
      </c>
      <c r="AX5" s="777"/>
      <c r="AY5" s="776" t="s">
        <v>217</v>
      </c>
      <c r="AZ5" s="777"/>
      <c r="BA5" s="776" t="s">
        <v>218</v>
      </c>
      <c r="BB5" s="777"/>
      <c r="BC5" s="776" t="s">
        <v>219</v>
      </c>
      <c r="BD5" s="777"/>
      <c r="BE5" s="776" t="s">
        <v>220</v>
      </c>
      <c r="BF5" s="777"/>
      <c r="BG5" s="776" t="s">
        <v>221</v>
      </c>
      <c r="BH5" s="777"/>
      <c r="BI5" s="776" t="s">
        <v>222</v>
      </c>
      <c r="BJ5" s="777"/>
      <c r="BK5" s="776" t="s">
        <v>223</v>
      </c>
      <c r="BL5" s="777"/>
      <c r="BM5" s="776" t="s">
        <v>224</v>
      </c>
      <c r="BN5" s="777"/>
    </row>
    <row r="6" spans="1:66" ht="15.75" customHeight="1">
      <c r="A6" s="783"/>
      <c r="B6" s="783"/>
      <c r="C6" s="491" t="s">
        <v>79</v>
      </c>
      <c r="D6" s="491" t="s">
        <v>85</v>
      </c>
      <c r="E6" s="491" t="s">
        <v>79</v>
      </c>
      <c r="F6" s="491" t="s">
        <v>85</v>
      </c>
      <c r="G6" s="491" t="s">
        <v>79</v>
      </c>
      <c r="H6" s="491" t="s">
        <v>85</v>
      </c>
      <c r="I6" s="491" t="s">
        <v>79</v>
      </c>
      <c r="J6" s="491" t="s">
        <v>85</v>
      </c>
      <c r="K6" s="491" t="s">
        <v>79</v>
      </c>
      <c r="L6" s="491" t="s">
        <v>85</v>
      </c>
      <c r="M6" s="491" t="s">
        <v>79</v>
      </c>
      <c r="N6" s="491" t="s">
        <v>85</v>
      </c>
      <c r="O6" s="492" t="s">
        <v>79</v>
      </c>
      <c r="P6" s="491" t="s">
        <v>85</v>
      </c>
      <c r="Q6" s="493" t="s">
        <v>79</v>
      </c>
      <c r="R6" s="493" t="s">
        <v>85</v>
      </c>
      <c r="S6" s="491" t="s">
        <v>79</v>
      </c>
      <c r="T6" s="491" t="s">
        <v>85</v>
      </c>
      <c r="U6" s="493" t="s">
        <v>79</v>
      </c>
      <c r="V6" s="491" t="s">
        <v>85</v>
      </c>
      <c r="W6" s="783"/>
      <c r="X6" s="783"/>
      <c r="Y6" s="491" t="s">
        <v>79</v>
      </c>
      <c r="Z6" s="491" t="s">
        <v>85</v>
      </c>
      <c r="AA6" s="491" t="s">
        <v>79</v>
      </c>
      <c r="AB6" s="491" t="s">
        <v>85</v>
      </c>
      <c r="AC6" s="491" t="s">
        <v>79</v>
      </c>
      <c r="AD6" s="491" t="s">
        <v>85</v>
      </c>
      <c r="AE6" s="491" t="s">
        <v>79</v>
      </c>
      <c r="AF6" s="491" t="s">
        <v>85</v>
      </c>
      <c r="AG6" s="491" t="s">
        <v>79</v>
      </c>
      <c r="AH6" s="491" t="s">
        <v>85</v>
      </c>
      <c r="AI6" s="491" t="s">
        <v>79</v>
      </c>
      <c r="AJ6" s="491" t="s">
        <v>85</v>
      </c>
      <c r="AK6" s="491" t="s">
        <v>79</v>
      </c>
      <c r="AL6" s="491" t="s">
        <v>85</v>
      </c>
      <c r="AM6" s="491" t="s">
        <v>79</v>
      </c>
      <c r="AN6" s="491" t="s">
        <v>85</v>
      </c>
      <c r="AO6" s="491" t="s">
        <v>79</v>
      </c>
      <c r="AP6" s="491" t="s">
        <v>85</v>
      </c>
      <c r="AQ6" s="491" t="s">
        <v>79</v>
      </c>
      <c r="AR6" s="491" t="s">
        <v>85</v>
      </c>
      <c r="AS6" s="783"/>
      <c r="AT6" s="783"/>
      <c r="AU6" s="491" t="s">
        <v>79</v>
      </c>
      <c r="AV6" s="491" t="s">
        <v>85</v>
      </c>
      <c r="AW6" s="491" t="s">
        <v>79</v>
      </c>
      <c r="AX6" s="491" t="s">
        <v>85</v>
      </c>
      <c r="AY6" s="491" t="s">
        <v>79</v>
      </c>
      <c r="AZ6" s="491" t="s">
        <v>85</v>
      </c>
      <c r="BA6" s="491" t="s">
        <v>79</v>
      </c>
      <c r="BB6" s="491" t="s">
        <v>85</v>
      </c>
      <c r="BC6" s="491" t="s">
        <v>79</v>
      </c>
      <c r="BD6" s="491" t="s">
        <v>85</v>
      </c>
      <c r="BE6" s="491" t="s">
        <v>79</v>
      </c>
      <c r="BF6" s="491" t="s">
        <v>85</v>
      </c>
      <c r="BG6" s="491" t="s">
        <v>79</v>
      </c>
      <c r="BH6" s="491" t="s">
        <v>85</v>
      </c>
      <c r="BI6" s="491" t="s">
        <v>79</v>
      </c>
      <c r="BJ6" s="491" t="s">
        <v>85</v>
      </c>
      <c r="BK6" s="491" t="s">
        <v>79</v>
      </c>
      <c r="BL6" s="491" t="s">
        <v>85</v>
      </c>
      <c r="BM6" s="491" t="s">
        <v>79</v>
      </c>
      <c r="BN6" s="491" t="s">
        <v>85</v>
      </c>
    </row>
    <row r="7" spans="1:66" ht="15.75" customHeight="1">
      <c r="A7" s="494">
        <v>1</v>
      </c>
      <c r="B7" s="495">
        <v>2</v>
      </c>
      <c r="C7" s="494">
        <v>3</v>
      </c>
      <c r="D7" s="494">
        <v>4</v>
      </c>
      <c r="E7" s="494">
        <v>5</v>
      </c>
      <c r="F7" s="494">
        <v>6</v>
      </c>
      <c r="G7" s="494">
        <v>7</v>
      </c>
      <c r="H7" s="494">
        <v>8</v>
      </c>
      <c r="I7" s="494">
        <v>9</v>
      </c>
      <c r="J7" s="494">
        <v>10</v>
      </c>
      <c r="K7" s="494">
        <v>11</v>
      </c>
      <c r="L7" s="494">
        <v>12</v>
      </c>
      <c r="M7" s="494">
        <v>13</v>
      </c>
      <c r="N7" s="494">
        <v>14</v>
      </c>
      <c r="O7" s="494">
        <v>15</v>
      </c>
      <c r="P7" s="494">
        <v>16</v>
      </c>
      <c r="Q7" s="494">
        <v>17</v>
      </c>
      <c r="R7" s="494">
        <v>18</v>
      </c>
      <c r="S7" s="494">
        <v>19</v>
      </c>
      <c r="T7" s="494">
        <v>20</v>
      </c>
      <c r="U7" s="494">
        <v>21</v>
      </c>
      <c r="V7" s="494">
        <v>22</v>
      </c>
      <c r="W7" s="496">
        <v>1</v>
      </c>
      <c r="X7" s="496">
        <v>2</v>
      </c>
      <c r="Y7" s="496">
        <v>3</v>
      </c>
      <c r="Z7" s="496">
        <v>4</v>
      </c>
      <c r="AA7" s="496">
        <v>5</v>
      </c>
      <c r="AB7" s="496">
        <v>6</v>
      </c>
      <c r="AC7" s="496">
        <v>7</v>
      </c>
      <c r="AD7" s="496">
        <v>8</v>
      </c>
      <c r="AE7" s="496">
        <v>9</v>
      </c>
      <c r="AF7" s="496">
        <v>10</v>
      </c>
      <c r="AG7" s="496">
        <v>11</v>
      </c>
      <c r="AH7" s="496">
        <v>12</v>
      </c>
      <c r="AI7" s="496">
        <v>13</v>
      </c>
      <c r="AJ7" s="496">
        <v>14</v>
      </c>
      <c r="AK7" s="496">
        <v>15</v>
      </c>
      <c r="AL7" s="496">
        <v>16</v>
      </c>
      <c r="AM7" s="496">
        <v>17</v>
      </c>
      <c r="AN7" s="496">
        <v>18</v>
      </c>
      <c r="AO7" s="496">
        <v>19</v>
      </c>
      <c r="AP7" s="496">
        <v>20</v>
      </c>
      <c r="AQ7" s="496">
        <v>21</v>
      </c>
      <c r="AR7" s="496">
        <v>22</v>
      </c>
      <c r="AS7" s="496">
        <v>1</v>
      </c>
      <c r="AT7" s="496">
        <v>2</v>
      </c>
      <c r="AU7" s="496">
        <v>3</v>
      </c>
      <c r="AV7" s="496">
        <v>4</v>
      </c>
      <c r="AW7" s="496">
        <v>5</v>
      </c>
      <c r="AX7" s="496">
        <v>6</v>
      </c>
      <c r="AY7" s="496">
        <v>7</v>
      </c>
      <c r="AZ7" s="496">
        <v>8</v>
      </c>
      <c r="BA7" s="496">
        <v>9</v>
      </c>
      <c r="BB7" s="496">
        <v>10</v>
      </c>
      <c r="BC7" s="496">
        <v>11</v>
      </c>
      <c r="BD7" s="496">
        <v>12</v>
      </c>
      <c r="BE7" s="496">
        <v>13</v>
      </c>
      <c r="BF7" s="496">
        <v>14</v>
      </c>
      <c r="BG7" s="496">
        <v>15</v>
      </c>
      <c r="BH7" s="496">
        <v>16</v>
      </c>
      <c r="BI7" s="496">
        <v>17</v>
      </c>
      <c r="BJ7" s="496">
        <v>18</v>
      </c>
      <c r="BK7" s="496">
        <v>19</v>
      </c>
      <c r="BL7" s="496">
        <v>20</v>
      </c>
      <c r="BM7" s="496">
        <v>21</v>
      </c>
      <c r="BN7" s="496">
        <v>22</v>
      </c>
    </row>
    <row r="8" spans="1:66" s="503" customFormat="1" ht="15.75" customHeight="1">
      <c r="A8" s="497"/>
      <c r="B8" s="498" t="s">
        <v>277</v>
      </c>
      <c r="C8" s="499">
        <f>SUM(C9:C23)</f>
        <v>0</v>
      </c>
      <c r="D8" s="499">
        <f aca="true" t="shared" si="0" ref="D8:V8">SUM(D9:D23)</f>
        <v>0</v>
      </c>
      <c r="E8" s="499">
        <f t="shared" si="0"/>
        <v>0</v>
      </c>
      <c r="F8" s="499">
        <f t="shared" si="0"/>
        <v>0</v>
      </c>
      <c r="G8" s="499">
        <f>SUM(G9:G23)</f>
        <v>215</v>
      </c>
      <c r="H8" s="499">
        <f t="shared" si="0"/>
        <v>0</v>
      </c>
      <c r="I8" s="499">
        <f t="shared" si="0"/>
        <v>361</v>
      </c>
      <c r="J8" s="499">
        <f t="shared" si="0"/>
        <v>0</v>
      </c>
      <c r="K8" s="499">
        <f t="shared" si="0"/>
        <v>5727</v>
      </c>
      <c r="L8" s="499">
        <f t="shared" si="0"/>
        <v>0</v>
      </c>
      <c r="M8" s="499">
        <f t="shared" si="0"/>
        <v>0</v>
      </c>
      <c r="N8" s="499">
        <f t="shared" si="0"/>
        <v>0</v>
      </c>
      <c r="O8" s="499">
        <f t="shared" si="0"/>
        <v>54</v>
      </c>
      <c r="P8" s="499">
        <f t="shared" si="0"/>
        <v>0</v>
      </c>
      <c r="Q8" s="499">
        <f t="shared" si="0"/>
        <v>862</v>
      </c>
      <c r="R8" s="499">
        <f t="shared" si="0"/>
        <v>0</v>
      </c>
      <c r="S8" s="499">
        <f t="shared" si="0"/>
        <v>129</v>
      </c>
      <c r="T8" s="499">
        <f t="shared" si="0"/>
        <v>0</v>
      </c>
      <c r="U8" s="499">
        <f t="shared" si="0"/>
        <v>0</v>
      </c>
      <c r="V8" s="499">
        <f t="shared" si="0"/>
        <v>0</v>
      </c>
      <c r="W8" s="500"/>
      <c r="X8" s="501" t="s">
        <v>277</v>
      </c>
      <c r="Y8" s="502">
        <f aca="true" t="shared" si="1" ref="Y8:AR8">SUM(Y9:Y23)</f>
        <v>0</v>
      </c>
      <c r="Z8" s="502">
        <f t="shared" si="1"/>
        <v>0</v>
      </c>
      <c r="AA8" s="502">
        <f t="shared" si="1"/>
        <v>515</v>
      </c>
      <c r="AB8" s="502">
        <f t="shared" si="1"/>
        <v>0</v>
      </c>
      <c r="AC8" s="502">
        <f t="shared" si="1"/>
        <v>0</v>
      </c>
      <c r="AD8" s="502">
        <f t="shared" si="1"/>
        <v>0</v>
      </c>
      <c r="AE8" s="502">
        <f t="shared" si="1"/>
        <v>0</v>
      </c>
      <c r="AF8" s="502">
        <f t="shared" si="1"/>
        <v>0</v>
      </c>
      <c r="AG8" s="502">
        <f t="shared" si="1"/>
        <v>0</v>
      </c>
      <c r="AH8" s="502">
        <f t="shared" si="1"/>
        <v>0</v>
      </c>
      <c r="AI8" s="502">
        <f t="shared" si="1"/>
        <v>0</v>
      </c>
      <c r="AJ8" s="502">
        <f t="shared" si="1"/>
        <v>0</v>
      </c>
      <c r="AK8" s="502">
        <f t="shared" si="1"/>
        <v>0</v>
      </c>
      <c r="AL8" s="502">
        <f t="shared" si="1"/>
        <v>0</v>
      </c>
      <c r="AM8" s="502">
        <f t="shared" si="1"/>
        <v>0</v>
      </c>
      <c r="AN8" s="502">
        <f t="shared" si="1"/>
        <v>0</v>
      </c>
      <c r="AO8" s="502">
        <f t="shared" si="1"/>
        <v>362</v>
      </c>
      <c r="AP8" s="502">
        <f t="shared" si="1"/>
        <v>0</v>
      </c>
      <c r="AQ8" s="502">
        <f t="shared" si="1"/>
        <v>0</v>
      </c>
      <c r="AR8" s="502">
        <f t="shared" si="1"/>
        <v>0</v>
      </c>
      <c r="AS8" s="500"/>
      <c r="AT8" s="501" t="s">
        <v>99</v>
      </c>
      <c r="AU8" s="502">
        <f>SUM(AU9:AU23)</f>
        <v>27218</v>
      </c>
      <c r="AV8" s="502">
        <f aca="true" t="shared" si="2" ref="AV8:BN8">SUM(AV9:AV23)</f>
        <v>0</v>
      </c>
      <c r="AW8" s="502">
        <f t="shared" si="2"/>
        <v>0</v>
      </c>
      <c r="AX8" s="502">
        <f t="shared" si="2"/>
        <v>0</v>
      </c>
      <c r="AY8" s="502">
        <f t="shared" si="2"/>
        <v>0</v>
      </c>
      <c r="AZ8" s="502">
        <f t="shared" si="2"/>
        <v>0</v>
      </c>
      <c r="BA8" s="502">
        <f t="shared" si="2"/>
        <v>0</v>
      </c>
      <c r="BB8" s="502">
        <f t="shared" si="2"/>
        <v>0</v>
      </c>
      <c r="BC8" s="502">
        <f t="shared" si="2"/>
        <v>0</v>
      </c>
      <c r="BD8" s="502">
        <f t="shared" si="2"/>
        <v>0</v>
      </c>
      <c r="BE8" s="502">
        <f t="shared" si="2"/>
        <v>0</v>
      </c>
      <c r="BF8" s="502">
        <f t="shared" si="2"/>
        <v>0</v>
      </c>
      <c r="BG8" s="502">
        <f>SUM(BG9:BG23)</f>
        <v>83</v>
      </c>
      <c r="BH8" s="502">
        <f t="shared" si="2"/>
        <v>0</v>
      </c>
      <c r="BI8" s="502">
        <f t="shared" si="2"/>
        <v>0</v>
      </c>
      <c r="BJ8" s="502">
        <f t="shared" si="2"/>
        <v>0</v>
      </c>
      <c r="BK8" s="502">
        <f t="shared" si="2"/>
        <v>15724</v>
      </c>
      <c r="BL8" s="502">
        <f t="shared" si="2"/>
        <v>16</v>
      </c>
      <c r="BM8" s="502">
        <f t="shared" si="2"/>
        <v>48872</v>
      </c>
      <c r="BN8" s="502">
        <f t="shared" si="2"/>
        <v>13</v>
      </c>
    </row>
    <row r="9" spans="1:66" ht="15.75" customHeight="1">
      <c r="A9" s="504"/>
      <c r="B9" s="505" t="s">
        <v>336</v>
      </c>
      <c r="C9" s="505">
        <v>0</v>
      </c>
      <c r="D9" s="505">
        <v>0</v>
      </c>
      <c r="E9" s="505">
        <v>0</v>
      </c>
      <c r="F9" s="505">
        <v>0</v>
      </c>
      <c r="G9" s="505">
        <v>18</v>
      </c>
      <c r="H9" s="505">
        <v>0</v>
      </c>
      <c r="I9" s="505">
        <v>35</v>
      </c>
      <c r="J9" s="505">
        <v>0</v>
      </c>
      <c r="K9" s="505">
        <v>258</v>
      </c>
      <c r="L9" s="505">
        <v>0</v>
      </c>
      <c r="M9" s="505">
        <v>0</v>
      </c>
      <c r="N9" s="505">
        <v>0</v>
      </c>
      <c r="O9" s="505">
        <v>0</v>
      </c>
      <c r="P9" s="505">
        <v>0</v>
      </c>
      <c r="Q9" s="505">
        <v>15</v>
      </c>
      <c r="R9" s="505">
        <v>0</v>
      </c>
      <c r="S9" s="505">
        <v>51</v>
      </c>
      <c r="T9" s="505">
        <v>0</v>
      </c>
      <c r="U9" s="505">
        <v>0</v>
      </c>
      <c r="V9" s="505">
        <v>0</v>
      </c>
      <c r="W9" s="506"/>
      <c r="X9" s="505" t="s">
        <v>336</v>
      </c>
      <c r="Y9" s="507">
        <v>0</v>
      </c>
      <c r="Z9" s="507">
        <v>0</v>
      </c>
      <c r="AA9" s="507">
        <v>35</v>
      </c>
      <c r="AB9" s="507">
        <v>0</v>
      </c>
      <c r="AC9" s="505">
        <v>0</v>
      </c>
      <c r="AD9" s="505">
        <v>0</v>
      </c>
      <c r="AE9" s="505">
        <v>0</v>
      </c>
      <c r="AF9" s="505">
        <v>0</v>
      </c>
      <c r="AG9" s="505">
        <v>0</v>
      </c>
      <c r="AH9" s="505">
        <v>0</v>
      </c>
      <c r="AI9" s="505">
        <v>0</v>
      </c>
      <c r="AJ9" s="505">
        <v>0</v>
      </c>
      <c r="AK9" s="505">
        <v>0</v>
      </c>
      <c r="AL9" s="505">
        <v>0</v>
      </c>
      <c r="AM9" s="507">
        <v>0</v>
      </c>
      <c r="AN9" s="507"/>
      <c r="AO9" s="507">
        <v>20</v>
      </c>
      <c r="AP9" s="507">
        <v>0</v>
      </c>
      <c r="AQ9" s="507">
        <v>0</v>
      </c>
      <c r="AR9" s="507">
        <v>0</v>
      </c>
      <c r="AS9" s="506"/>
      <c r="AT9" s="505" t="s">
        <v>336</v>
      </c>
      <c r="AU9" s="507">
        <v>256</v>
      </c>
      <c r="AV9" s="505">
        <v>0</v>
      </c>
      <c r="AW9" s="505">
        <v>0</v>
      </c>
      <c r="AX9" s="505">
        <v>0</v>
      </c>
      <c r="AY9" s="505">
        <v>0</v>
      </c>
      <c r="AZ9" s="505">
        <v>0</v>
      </c>
      <c r="BA9" s="505">
        <v>0</v>
      </c>
      <c r="BB9" s="505">
        <v>0</v>
      </c>
      <c r="BC9" s="505">
        <v>0</v>
      </c>
      <c r="BD9" s="505">
        <v>0</v>
      </c>
      <c r="BE9" s="505">
        <v>0</v>
      </c>
      <c r="BF9" s="505">
        <v>0</v>
      </c>
      <c r="BG9" s="505">
        <v>12</v>
      </c>
      <c r="BH9" s="505">
        <v>0</v>
      </c>
      <c r="BI9" s="505">
        <v>0</v>
      </c>
      <c r="BJ9" s="505">
        <v>0</v>
      </c>
      <c r="BK9" s="507">
        <v>1568</v>
      </c>
      <c r="BL9" s="507">
        <v>16</v>
      </c>
      <c r="BM9" s="508">
        <v>3516</v>
      </c>
      <c r="BN9" s="507">
        <v>13</v>
      </c>
    </row>
    <row r="10" spans="1:66" ht="15.75" customHeight="1">
      <c r="A10" s="504"/>
      <c r="B10" s="505"/>
      <c r="C10" s="505"/>
      <c r="D10" s="505"/>
      <c r="E10" s="505"/>
      <c r="F10" s="505"/>
      <c r="G10" s="509"/>
      <c r="H10" s="505"/>
      <c r="I10" s="510"/>
      <c r="J10" s="509"/>
      <c r="K10" s="510"/>
      <c r="L10" s="509"/>
      <c r="M10" s="509"/>
      <c r="N10" s="509"/>
      <c r="O10" s="509"/>
      <c r="P10" s="509"/>
      <c r="Q10" s="510"/>
      <c r="R10" s="509"/>
      <c r="S10" s="509"/>
      <c r="T10" s="509"/>
      <c r="U10" s="509"/>
      <c r="V10" s="509"/>
      <c r="W10" s="506"/>
      <c r="X10" s="505"/>
      <c r="Y10" s="507"/>
      <c r="Z10" s="507"/>
      <c r="AA10" s="511"/>
      <c r="AB10" s="507"/>
      <c r="AC10" s="505"/>
      <c r="AD10" s="505"/>
      <c r="AE10" s="505"/>
      <c r="AF10" s="505"/>
      <c r="AG10" s="505"/>
      <c r="AH10" s="505"/>
      <c r="AI10" s="505"/>
      <c r="AJ10" s="505"/>
      <c r="AK10" s="505"/>
      <c r="AL10" s="505"/>
      <c r="AM10" s="507"/>
      <c r="AN10" s="507"/>
      <c r="AO10" s="511"/>
      <c r="AP10" s="507"/>
      <c r="AQ10" s="507"/>
      <c r="AR10" s="507"/>
      <c r="AS10" s="506"/>
      <c r="AT10" s="505"/>
      <c r="AU10" s="507"/>
      <c r="AV10" s="505"/>
      <c r="AW10" s="505"/>
      <c r="AX10" s="505"/>
      <c r="AY10" s="505"/>
      <c r="AZ10" s="505"/>
      <c r="BA10" s="505"/>
      <c r="BB10" s="505"/>
      <c r="BC10" s="505"/>
      <c r="BD10" s="505"/>
      <c r="BE10" s="505"/>
      <c r="BF10" s="505"/>
      <c r="BG10" s="505"/>
      <c r="BH10" s="505"/>
      <c r="BI10" s="505"/>
      <c r="BJ10" s="505"/>
      <c r="BK10" s="507"/>
      <c r="BL10" s="507"/>
      <c r="BM10" s="508"/>
      <c r="BN10" s="507"/>
    </row>
    <row r="11" spans="1:66" ht="15.75" customHeight="1">
      <c r="A11" s="512">
        <v>1</v>
      </c>
      <c r="B11" s="505" t="s">
        <v>291</v>
      </c>
      <c r="C11" s="505">
        <v>0</v>
      </c>
      <c r="D11" s="505">
        <v>0</v>
      </c>
      <c r="E11" s="505">
        <v>0</v>
      </c>
      <c r="F11" s="505">
        <v>0</v>
      </c>
      <c r="G11" s="505">
        <v>30</v>
      </c>
      <c r="H11" s="505">
        <v>0</v>
      </c>
      <c r="I11" s="505">
        <v>45</v>
      </c>
      <c r="J11" s="505">
        <v>0</v>
      </c>
      <c r="K11" s="505">
        <v>687</v>
      </c>
      <c r="L11" s="505">
        <v>0</v>
      </c>
      <c r="M11" s="505">
        <v>0</v>
      </c>
      <c r="N11" s="505">
        <v>0</v>
      </c>
      <c r="O11" s="505">
        <v>1</v>
      </c>
      <c r="P11" s="505">
        <v>0</v>
      </c>
      <c r="Q11" s="505">
        <v>23</v>
      </c>
      <c r="R11" s="505">
        <v>0</v>
      </c>
      <c r="S11" s="505">
        <v>2</v>
      </c>
      <c r="T11" s="505">
        <v>0</v>
      </c>
      <c r="U11" s="505">
        <v>0</v>
      </c>
      <c r="V11" s="505">
        <v>0</v>
      </c>
      <c r="W11" s="512">
        <v>1</v>
      </c>
      <c r="X11" s="505" t="s">
        <v>291</v>
      </c>
      <c r="Y11" s="505">
        <v>0</v>
      </c>
      <c r="Z11" s="505">
        <v>0</v>
      </c>
      <c r="AA11" s="507">
        <v>23</v>
      </c>
      <c r="AB11" s="505">
        <v>0</v>
      </c>
      <c r="AC11" s="505">
        <v>0</v>
      </c>
      <c r="AD11" s="505">
        <v>0</v>
      </c>
      <c r="AE11" s="505">
        <v>0</v>
      </c>
      <c r="AF11" s="505">
        <v>0</v>
      </c>
      <c r="AG11" s="505">
        <v>0</v>
      </c>
      <c r="AH11" s="505">
        <v>0</v>
      </c>
      <c r="AI11" s="505">
        <v>0</v>
      </c>
      <c r="AJ11" s="505">
        <v>0</v>
      </c>
      <c r="AK11" s="505">
        <v>0</v>
      </c>
      <c r="AL11" s="505">
        <v>0</v>
      </c>
      <c r="AM11" s="505">
        <v>0</v>
      </c>
      <c r="AN11" s="505">
        <v>0</v>
      </c>
      <c r="AO11" s="507">
        <v>10</v>
      </c>
      <c r="AP11" s="505">
        <v>0</v>
      </c>
      <c r="AQ11" s="505">
        <v>0</v>
      </c>
      <c r="AR11" s="505">
        <v>0</v>
      </c>
      <c r="AS11" s="512">
        <v>1</v>
      </c>
      <c r="AT11" s="505" t="s">
        <v>291</v>
      </c>
      <c r="AU11" s="513">
        <v>1642</v>
      </c>
      <c r="AV11" s="505">
        <v>0</v>
      </c>
      <c r="AW11" s="505">
        <v>0</v>
      </c>
      <c r="AX11" s="505">
        <v>0</v>
      </c>
      <c r="AY11" s="507">
        <v>0</v>
      </c>
      <c r="AZ11" s="505">
        <v>0</v>
      </c>
      <c r="BA11" s="505">
        <v>0</v>
      </c>
      <c r="BB11" s="505">
        <v>0</v>
      </c>
      <c r="BC11" s="505">
        <v>0</v>
      </c>
      <c r="BD11" s="505">
        <v>0</v>
      </c>
      <c r="BE11" s="505">
        <v>0</v>
      </c>
      <c r="BF11" s="505">
        <v>0</v>
      </c>
      <c r="BG11" s="507">
        <v>2</v>
      </c>
      <c r="BH11" s="505">
        <v>0</v>
      </c>
      <c r="BI11" s="505">
        <v>0</v>
      </c>
      <c r="BJ11" s="505">
        <v>0</v>
      </c>
      <c r="BK11" s="505">
        <v>875</v>
      </c>
      <c r="BL11" s="505">
        <v>0</v>
      </c>
      <c r="BM11" s="514">
        <v>1325</v>
      </c>
      <c r="BN11" s="515">
        <f>SUM(BN12:BN23)</f>
        <v>0</v>
      </c>
    </row>
    <row r="12" spans="1:66" ht="15.75" customHeight="1">
      <c r="A12" s="512">
        <v>2</v>
      </c>
      <c r="B12" s="505" t="s">
        <v>285</v>
      </c>
      <c r="C12" s="505">
        <v>0</v>
      </c>
      <c r="D12" s="505">
        <v>0</v>
      </c>
      <c r="E12" s="505">
        <v>0</v>
      </c>
      <c r="F12" s="505">
        <v>0</v>
      </c>
      <c r="G12" s="505">
        <v>15</v>
      </c>
      <c r="H12" s="505">
        <v>0</v>
      </c>
      <c r="I12" s="505">
        <v>47</v>
      </c>
      <c r="J12" s="505">
        <v>0</v>
      </c>
      <c r="K12" s="505">
        <v>1025</v>
      </c>
      <c r="L12" s="505">
        <v>0</v>
      </c>
      <c r="M12" s="505">
        <v>0</v>
      </c>
      <c r="N12" s="505">
        <v>0</v>
      </c>
      <c r="O12" s="505">
        <v>14</v>
      </c>
      <c r="P12" s="505">
        <v>0</v>
      </c>
      <c r="Q12" s="505">
        <v>59</v>
      </c>
      <c r="R12" s="505">
        <v>0</v>
      </c>
      <c r="S12" s="505">
        <v>2</v>
      </c>
      <c r="T12" s="505">
        <v>0</v>
      </c>
      <c r="U12" s="505">
        <v>0</v>
      </c>
      <c r="V12" s="505">
        <v>0</v>
      </c>
      <c r="W12" s="512">
        <v>2</v>
      </c>
      <c r="X12" s="505" t="s">
        <v>285</v>
      </c>
      <c r="Y12" s="505">
        <v>0</v>
      </c>
      <c r="Z12" s="505">
        <v>0</v>
      </c>
      <c r="AA12" s="516">
        <v>55</v>
      </c>
      <c r="AB12" s="505">
        <v>0</v>
      </c>
      <c r="AC12" s="505">
        <v>0</v>
      </c>
      <c r="AD12" s="505">
        <v>0</v>
      </c>
      <c r="AE12" s="505">
        <v>0</v>
      </c>
      <c r="AF12" s="505">
        <v>0</v>
      </c>
      <c r="AG12" s="505">
        <v>0</v>
      </c>
      <c r="AH12" s="505">
        <v>0</v>
      </c>
      <c r="AI12" s="505">
        <v>0</v>
      </c>
      <c r="AJ12" s="505">
        <v>0</v>
      </c>
      <c r="AK12" s="505">
        <v>0</v>
      </c>
      <c r="AL12" s="505">
        <v>0</v>
      </c>
      <c r="AM12" s="505">
        <v>0</v>
      </c>
      <c r="AN12" s="505">
        <v>0</v>
      </c>
      <c r="AO12" s="516">
        <v>68</v>
      </c>
      <c r="AP12" s="505">
        <v>0</v>
      </c>
      <c r="AQ12" s="505">
        <v>0</v>
      </c>
      <c r="AR12" s="505">
        <v>0</v>
      </c>
      <c r="AS12" s="512">
        <v>2</v>
      </c>
      <c r="AT12" s="505" t="s">
        <v>285</v>
      </c>
      <c r="AU12" s="516">
        <v>7691</v>
      </c>
      <c r="AV12" s="505">
        <v>0</v>
      </c>
      <c r="AW12" s="505">
        <v>0</v>
      </c>
      <c r="AX12" s="505">
        <v>0</v>
      </c>
      <c r="AY12" s="516">
        <v>0</v>
      </c>
      <c r="AZ12" s="505">
        <v>0</v>
      </c>
      <c r="BA12" s="505">
        <v>0</v>
      </c>
      <c r="BB12" s="505">
        <v>0</v>
      </c>
      <c r="BC12" s="505">
        <v>0</v>
      </c>
      <c r="BD12" s="505">
        <v>0</v>
      </c>
      <c r="BE12" s="505">
        <v>0</v>
      </c>
      <c r="BF12" s="505">
        <v>0</v>
      </c>
      <c r="BG12" s="516">
        <v>18</v>
      </c>
      <c r="BH12" s="505">
        <v>0</v>
      </c>
      <c r="BI12" s="505">
        <v>0</v>
      </c>
      <c r="BJ12" s="505">
        <v>0</v>
      </c>
      <c r="BK12" s="505">
        <v>1158</v>
      </c>
      <c r="BL12" s="505">
        <v>0</v>
      </c>
      <c r="BM12" s="514">
        <v>3568</v>
      </c>
      <c r="BN12" s="505">
        <v>0</v>
      </c>
    </row>
    <row r="13" spans="1:66" ht="15.75" customHeight="1">
      <c r="A13" s="512">
        <v>3</v>
      </c>
      <c r="B13" s="505" t="s">
        <v>286</v>
      </c>
      <c r="C13" s="505">
        <v>0</v>
      </c>
      <c r="D13" s="505">
        <v>0</v>
      </c>
      <c r="E13" s="505">
        <v>0</v>
      </c>
      <c r="F13" s="505">
        <v>0</v>
      </c>
      <c r="G13" s="505">
        <v>16</v>
      </c>
      <c r="H13" s="505">
        <v>0</v>
      </c>
      <c r="I13" s="505">
        <v>28</v>
      </c>
      <c r="J13" s="505">
        <v>0</v>
      </c>
      <c r="K13" s="505">
        <v>210</v>
      </c>
      <c r="L13" s="505">
        <v>0</v>
      </c>
      <c r="M13" s="505">
        <v>0</v>
      </c>
      <c r="N13" s="505">
        <v>0</v>
      </c>
      <c r="O13" s="505">
        <v>5</v>
      </c>
      <c r="P13" s="505">
        <v>0</v>
      </c>
      <c r="Q13" s="505">
        <v>65</v>
      </c>
      <c r="R13" s="505">
        <v>0</v>
      </c>
      <c r="S13" s="505">
        <v>5</v>
      </c>
      <c r="T13" s="505">
        <v>0</v>
      </c>
      <c r="U13" s="505">
        <v>0</v>
      </c>
      <c r="V13" s="505">
        <v>0</v>
      </c>
      <c r="W13" s="512">
        <v>3</v>
      </c>
      <c r="X13" s="505" t="s">
        <v>286</v>
      </c>
      <c r="Y13" s="505">
        <v>0</v>
      </c>
      <c r="Z13" s="505">
        <v>0</v>
      </c>
      <c r="AA13" s="516">
        <v>9</v>
      </c>
      <c r="AB13" s="505">
        <v>0</v>
      </c>
      <c r="AC13" s="505">
        <v>0</v>
      </c>
      <c r="AD13" s="505">
        <v>0</v>
      </c>
      <c r="AE13" s="505">
        <v>0</v>
      </c>
      <c r="AF13" s="505">
        <v>0</v>
      </c>
      <c r="AG13" s="505">
        <v>0</v>
      </c>
      <c r="AH13" s="505">
        <v>0</v>
      </c>
      <c r="AI13" s="505">
        <v>0</v>
      </c>
      <c r="AJ13" s="505">
        <v>0</v>
      </c>
      <c r="AK13" s="505">
        <v>0</v>
      </c>
      <c r="AL13" s="505">
        <v>0</v>
      </c>
      <c r="AM13" s="505">
        <v>0</v>
      </c>
      <c r="AN13" s="505">
        <v>0</v>
      </c>
      <c r="AO13" s="516">
        <v>24</v>
      </c>
      <c r="AP13" s="505">
        <v>0</v>
      </c>
      <c r="AQ13" s="505">
        <v>0</v>
      </c>
      <c r="AR13" s="505">
        <v>0</v>
      </c>
      <c r="AS13" s="512">
        <v>3</v>
      </c>
      <c r="AT13" s="505" t="s">
        <v>286</v>
      </c>
      <c r="AU13" s="516">
        <v>3142</v>
      </c>
      <c r="AV13" s="505">
        <v>0</v>
      </c>
      <c r="AW13" s="505">
        <v>0</v>
      </c>
      <c r="AX13" s="505">
        <v>0</v>
      </c>
      <c r="AY13" s="516">
        <v>0</v>
      </c>
      <c r="AZ13" s="505">
        <v>0</v>
      </c>
      <c r="BA13" s="505">
        <v>0</v>
      </c>
      <c r="BB13" s="505">
        <v>0</v>
      </c>
      <c r="BC13" s="505">
        <v>0</v>
      </c>
      <c r="BD13" s="505">
        <v>0</v>
      </c>
      <c r="BE13" s="505">
        <v>0</v>
      </c>
      <c r="BF13" s="505">
        <v>0</v>
      </c>
      <c r="BG13" s="516">
        <v>1</v>
      </c>
      <c r="BH13" s="505">
        <v>0</v>
      </c>
      <c r="BI13" s="505">
        <v>0</v>
      </c>
      <c r="BJ13" s="505">
        <v>0</v>
      </c>
      <c r="BK13" s="505">
        <v>1005</v>
      </c>
      <c r="BL13" s="505">
        <v>0</v>
      </c>
      <c r="BM13" s="514">
        <v>2658</v>
      </c>
      <c r="BN13" s="505">
        <v>0</v>
      </c>
    </row>
    <row r="14" spans="1:66" ht="15.75" customHeight="1">
      <c r="A14" s="512">
        <v>4</v>
      </c>
      <c r="B14" s="505" t="s">
        <v>287</v>
      </c>
      <c r="C14" s="505">
        <v>0</v>
      </c>
      <c r="D14" s="505">
        <v>0</v>
      </c>
      <c r="E14" s="505">
        <v>0</v>
      </c>
      <c r="F14" s="505">
        <v>0</v>
      </c>
      <c r="G14" s="505">
        <v>32</v>
      </c>
      <c r="H14" s="505">
        <v>0</v>
      </c>
      <c r="I14" s="505">
        <v>25</v>
      </c>
      <c r="J14" s="505">
        <v>0</v>
      </c>
      <c r="K14" s="505">
        <v>168</v>
      </c>
      <c r="L14" s="505">
        <v>0</v>
      </c>
      <c r="M14" s="505">
        <v>0</v>
      </c>
      <c r="N14" s="505">
        <v>0</v>
      </c>
      <c r="O14" s="505">
        <v>2</v>
      </c>
      <c r="P14" s="505">
        <v>0</v>
      </c>
      <c r="Q14" s="505">
        <v>35</v>
      </c>
      <c r="R14" s="505">
        <v>0</v>
      </c>
      <c r="S14" s="505">
        <v>11</v>
      </c>
      <c r="T14" s="505">
        <v>0</v>
      </c>
      <c r="U14" s="505">
        <v>0</v>
      </c>
      <c r="V14" s="505">
        <v>0</v>
      </c>
      <c r="W14" s="512">
        <v>4</v>
      </c>
      <c r="X14" s="505" t="s">
        <v>287</v>
      </c>
      <c r="Y14" s="505">
        <v>0</v>
      </c>
      <c r="Z14" s="505">
        <v>0</v>
      </c>
      <c r="AA14" s="516">
        <v>6</v>
      </c>
      <c r="AB14" s="505">
        <v>0</v>
      </c>
      <c r="AC14" s="505">
        <v>0</v>
      </c>
      <c r="AD14" s="505">
        <v>0</v>
      </c>
      <c r="AE14" s="505">
        <v>0</v>
      </c>
      <c r="AF14" s="505">
        <v>0</v>
      </c>
      <c r="AG14" s="505">
        <v>0</v>
      </c>
      <c r="AH14" s="505">
        <v>0</v>
      </c>
      <c r="AI14" s="505">
        <v>0</v>
      </c>
      <c r="AJ14" s="505">
        <v>0</v>
      </c>
      <c r="AK14" s="505">
        <v>0</v>
      </c>
      <c r="AL14" s="505">
        <v>0</v>
      </c>
      <c r="AM14" s="505">
        <v>0</v>
      </c>
      <c r="AN14" s="505">
        <v>0</v>
      </c>
      <c r="AO14" s="516">
        <v>3</v>
      </c>
      <c r="AP14" s="505">
        <v>0</v>
      </c>
      <c r="AQ14" s="505">
        <v>0</v>
      </c>
      <c r="AR14" s="505">
        <v>0</v>
      </c>
      <c r="AS14" s="512">
        <v>4</v>
      </c>
      <c r="AT14" s="505" t="s">
        <v>287</v>
      </c>
      <c r="AU14" s="516">
        <v>1768</v>
      </c>
      <c r="AV14" s="505">
        <v>0</v>
      </c>
      <c r="AW14" s="505">
        <v>0</v>
      </c>
      <c r="AX14" s="505">
        <v>0</v>
      </c>
      <c r="AY14" s="516">
        <v>0</v>
      </c>
      <c r="AZ14" s="505">
        <v>0</v>
      </c>
      <c r="BA14" s="505">
        <v>0</v>
      </c>
      <c r="BB14" s="505">
        <v>0</v>
      </c>
      <c r="BC14" s="505">
        <v>0</v>
      </c>
      <c r="BD14" s="505">
        <v>0</v>
      </c>
      <c r="BE14" s="505">
        <v>0</v>
      </c>
      <c r="BF14" s="505">
        <v>0</v>
      </c>
      <c r="BG14" s="516">
        <v>11</v>
      </c>
      <c r="BH14" s="505">
        <v>0</v>
      </c>
      <c r="BI14" s="505">
        <v>0</v>
      </c>
      <c r="BJ14" s="505">
        <v>0</v>
      </c>
      <c r="BK14" s="505">
        <v>698</v>
      </c>
      <c r="BL14" s="505">
        <v>0</v>
      </c>
      <c r="BM14" s="514">
        <v>4784</v>
      </c>
      <c r="BN14" s="505">
        <v>0</v>
      </c>
    </row>
    <row r="15" spans="1:66" ht="15.75" customHeight="1">
      <c r="A15" s="512">
        <v>5</v>
      </c>
      <c r="B15" s="505" t="s">
        <v>288</v>
      </c>
      <c r="C15" s="505">
        <v>0</v>
      </c>
      <c r="D15" s="505">
        <v>0</v>
      </c>
      <c r="E15" s="505">
        <v>0</v>
      </c>
      <c r="F15" s="505">
        <v>0</v>
      </c>
      <c r="G15" s="505">
        <v>24</v>
      </c>
      <c r="H15" s="505">
        <v>0</v>
      </c>
      <c r="I15" s="505">
        <v>0</v>
      </c>
      <c r="J15" s="505">
        <v>0</v>
      </c>
      <c r="K15" s="505">
        <v>53</v>
      </c>
      <c r="L15" s="505">
        <v>0</v>
      </c>
      <c r="M15" s="505">
        <v>0</v>
      </c>
      <c r="N15" s="505">
        <v>0</v>
      </c>
      <c r="O15" s="505">
        <v>1</v>
      </c>
      <c r="P15" s="505">
        <v>0</v>
      </c>
      <c r="Q15" s="505">
        <v>198</v>
      </c>
      <c r="R15" s="505">
        <v>0</v>
      </c>
      <c r="S15" s="505">
        <v>4</v>
      </c>
      <c r="T15" s="505">
        <v>0</v>
      </c>
      <c r="U15" s="505">
        <v>0</v>
      </c>
      <c r="V15" s="505">
        <v>0</v>
      </c>
      <c r="W15" s="512">
        <v>5</v>
      </c>
      <c r="X15" s="505" t="s">
        <v>288</v>
      </c>
      <c r="Y15" s="505">
        <v>0</v>
      </c>
      <c r="Z15" s="505">
        <v>0</v>
      </c>
      <c r="AA15" s="516">
        <v>15</v>
      </c>
      <c r="AB15" s="505">
        <v>0</v>
      </c>
      <c r="AC15" s="505">
        <v>0</v>
      </c>
      <c r="AD15" s="505">
        <v>0</v>
      </c>
      <c r="AE15" s="505">
        <v>0</v>
      </c>
      <c r="AF15" s="505">
        <v>0</v>
      </c>
      <c r="AG15" s="505">
        <v>0</v>
      </c>
      <c r="AH15" s="505">
        <v>0</v>
      </c>
      <c r="AI15" s="505">
        <v>0</v>
      </c>
      <c r="AJ15" s="505">
        <v>0</v>
      </c>
      <c r="AK15" s="505">
        <v>0</v>
      </c>
      <c r="AL15" s="505">
        <v>0</v>
      </c>
      <c r="AM15" s="505">
        <v>0</v>
      </c>
      <c r="AN15" s="505">
        <v>0</v>
      </c>
      <c r="AO15" s="516">
        <v>10</v>
      </c>
      <c r="AP15" s="505">
        <v>0</v>
      </c>
      <c r="AQ15" s="505">
        <v>0</v>
      </c>
      <c r="AR15" s="505">
        <v>0</v>
      </c>
      <c r="AS15" s="512">
        <v>5</v>
      </c>
      <c r="AT15" s="505" t="s">
        <v>288</v>
      </c>
      <c r="AU15" s="516">
        <v>234</v>
      </c>
      <c r="AV15" s="505">
        <v>0</v>
      </c>
      <c r="AW15" s="505">
        <v>0</v>
      </c>
      <c r="AX15" s="505">
        <v>0</v>
      </c>
      <c r="AY15" s="516">
        <v>0</v>
      </c>
      <c r="AZ15" s="505">
        <v>0</v>
      </c>
      <c r="BA15" s="505">
        <v>0</v>
      </c>
      <c r="BB15" s="505">
        <v>0</v>
      </c>
      <c r="BC15" s="505">
        <v>0</v>
      </c>
      <c r="BD15" s="505">
        <v>0</v>
      </c>
      <c r="BE15" s="505">
        <v>0</v>
      </c>
      <c r="BF15" s="505">
        <v>0</v>
      </c>
      <c r="BG15" s="516">
        <v>0</v>
      </c>
      <c r="BH15" s="505">
        <v>0</v>
      </c>
      <c r="BI15" s="505">
        <v>0</v>
      </c>
      <c r="BJ15" s="505">
        <v>0</v>
      </c>
      <c r="BK15" s="505">
        <v>596</v>
      </c>
      <c r="BL15" s="505">
        <v>0</v>
      </c>
      <c r="BM15" s="514">
        <v>3956</v>
      </c>
      <c r="BN15" s="505">
        <v>0</v>
      </c>
    </row>
    <row r="16" spans="1:66" ht="15.75" customHeight="1">
      <c r="A16" s="512">
        <v>6</v>
      </c>
      <c r="B16" s="505" t="s">
        <v>289</v>
      </c>
      <c r="C16" s="505">
        <v>0</v>
      </c>
      <c r="D16" s="505">
        <v>0</v>
      </c>
      <c r="E16" s="505">
        <v>0</v>
      </c>
      <c r="F16" s="505">
        <v>0</v>
      </c>
      <c r="G16" s="505">
        <v>8</v>
      </c>
      <c r="H16" s="505">
        <v>0</v>
      </c>
      <c r="I16" s="505">
        <v>5</v>
      </c>
      <c r="J16" s="505">
        <v>0</v>
      </c>
      <c r="K16" s="505">
        <v>455</v>
      </c>
      <c r="L16" s="505">
        <v>0</v>
      </c>
      <c r="M16" s="505">
        <v>0</v>
      </c>
      <c r="N16" s="505">
        <v>0</v>
      </c>
      <c r="O16" s="505">
        <v>2</v>
      </c>
      <c r="P16" s="505">
        <v>0</v>
      </c>
      <c r="Q16" s="505">
        <v>60</v>
      </c>
      <c r="R16" s="505">
        <v>0</v>
      </c>
      <c r="S16" s="505">
        <v>3</v>
      </c>
      <c r="T16" s="505">
        <v>0</v>
      </c>
      <c r="U16" s="505">
        <v>0</v>
      </c>
      <c r="V16" s="505">
        <v>0</v>
      </c>
      <c r="W16" s="512">
        <v>6</v>
      </c>
      <c r="X16" s="505" t="s">
        <v>289</v>
      </c>
      <c r="Y16" s="505">
        <v>0</v>
      </c>
      <c r="Z16" s="505">
        <v>0</v>
      </c>
      <c r="AA16" s="516">
        <v>58</v>
      </c>
      <c r="AB16" s="505">
        <v>0</v>
      </c>
      <c r="AC16" s="505">
        <v>0</v>
      </c>
      <c r="AD16" s="505">
        <v>0</v>
      </c>
      <c r="AE16" s="505">
        <v>0</v>
      </c>
      <c r="AF16" s="505">
        <v>0</v>
      </c>
      <c r="AG16" s="505">
        <v>0</v>
      </c>
      <c r="AH16" s="505">
        <v>0</v>
      </c>
      <c r="AI16" s="505">
        <v>0</v>
      </c>
      <c r="AJ16" s="505">
        <v>0</v>
      </c>
      <c r="AK16" s="505">
        <v>0</v>
      </c>
      <c r="AL16" s="505">
        <v>0</v>
      </c>
      <c r="AM16" s="505">
        <v>0</v>
      </c>
      <c r="AN16" s="505">
        <v>0</v>
      </c>
      <c r="AO16" s="516">
        <v>24</v>
      </c>
      <c r="AP16" s="505">
        <v>0</v>
      </c>
      <c r="AQ16" s="505">
        <v>0</v>
      </c>
      <c r="AR16" s="505">
        <v>0</v>
      </c>
      <c r="AS16" s="512">
        <v>6</v>
      </c>
      <c r="AT16" s="505" t="s">
        <v>289</v>
      </c>
      <c r="AU16" s="516">
        <v>668</v>
      </c>
      <c r="AV16" s="505">
        <v>0</v>
      </c>
      <c r="AW16" s="505">
        <v>0</v>
      </c>
      <c r="AX16" s="505">
        <v>0</v>
      </c>
      <c r="AY16" s="516">
        <v>0</v>
      </c>
      <c r="AZ16" s="505">
        <v>0</v>
      </c>
      <c r="BA16" s="505">
        <v>0</v>
      </c>
      <c r="BB16" s="505">
        <v>0</v>
      </c>
      <c r="BC16" s="505">
        <v>0</v>
      </c>
      <c r="BD16" s="505">
        <v>0</v>
      </c>
      <c r="BE16" s="505">
        <v>0</v>
      </c>
      <c r="BF16" s="505">
        <v>0</v>
      </c>
      <c r="BG16" s="516">
        <v>1</v>
      </c>
      <c r="BH16" s="505">
        <v>0</v>
      </c>
      <c r="BI16" s="505">
        <v>0</v>
      </c>
      <c r="BJ16" s="505">
        <v>0</v>
      </c>
      <c r="BK16" s="505">
        <v>998</v>
      </c>
      <c r="BL16" s="505">
        <v>0</v>
      </c>
      <c r="BM16" s="514">
        <v>4875</v>
      </c>
      <c r="BN16" s="505">
        <v>0</v>
      </c>
    </row>
    <row r="17" spans="1:66" ht="15.75" customHeight="1">
      <c r="A17" s="512">
        <v>7</v>
      </c>
      <c r="B17" s="505" t="s">
        <v>290</v>
      </c>
      <c r="C17" s="505">
        <v>0</v>
      </c>
      <c r="D17" s="505">
        <v>0</v>
      </c>
      <c r="E17" s="505">
        <v>0</v>
      </c>
      <c r="F17" s="505">
        <v>0</v>
      </c>
      <c r="G17" s="505">
        <v>9</v>
      </c>
      <c r="H17" s="505">
        <v>0</v>
      </c>
      <c r="I17" s="505">
        <v>33</v>
      </c>
      <c r="J17" s="505">
        <v>0</v>
      </c>
      <c r="K17" s="505">
        <v>523</v>
      </c>
      <c r="L17" s="505">
        <v>0</v>
      </c>
      <c r="M17" s="505">
        <v>0</v>
      </c>
      <c r="N17" s="505">
        <v>0</v>
      </c>
      <c r="O17" s="505">
        <v>1</v>
      </c>
      <c r="P17" s="505">
        <v>0</v>
      </c>
      <c r="Q17" s="505">
        <v>85</v>
      </c>
      <c r="R17" s="505">
        <v>0</v>
      </c>
      <c r="S17" s="505">
        <v>5</v>
      </c>
      <c r="T17" s="505">
        <v>0</v>
      </c>
      <c r="U17" s="505">
        <v>0</v>
      </c>
      <c r="V17" s="505">
        <v>0</v>
      </c>
      <c r="W17" s="512">
        <v>7</v>
      </c>
      <c r="X17" s="505" t="s">
        <v>290</v>
      </c>
      <c r="Y17" s="505">
        <v>0</v>
      </c>
      <c r="Z17" s="505">
        <v>0</v>
      </c>
      <c r="AA17" s="516">
        <v>71</v>
      </c>
      <c r="AB17" s="505">
        <v>0</v>
      </c>
      <c r="AC17" s="505">
        <v>0</v>
      </c>
      <c r="AD17" s="505">
        <v>0</v>
      </c>
      <c r="AE17" s="505">
        <v>0</v>
      </c>
      <c r="AF17" s="505">
        <v>0</v>
      </c>
      <c r="AG17" s="505">
        <v>0</v>
      </c>
      <c r="AH17" s="505">
        <v>0</v>
      </c>
      <c r="AI17" s="505">
        <v>0</v>
      </c>
      <c r="AJ17" s="505">
        <v>0</v>
      </c>
      <c r="AK17" s="505">
        <v>0</v>
      </c>
      <c r="AL17" s="505">
        <v>0</v>
      </c>
      <c r="AM17" s="505">
        <v>0</v>
      </c>
      <c r="AN17" s="505">
        <v>0</v>
      </c>
      <c r="AO17" s="516">
        <v>5</v>
      </c>
      <c r="AP17" s="505">
        <v>0</v>
      </c>
      <c r="AQ17" s="505">
        <v>0</v>
      </c>
      <c r="AR17" s="505">
        <v>0</v>
      </c>
      <c r="AS17" s="512">
        <v>7</v>
      </c>
      <c r="AT17" s="505" t="s">
        <v>290</v>
      </c>
      <c r="AU17" s="516">
        <v>2731</v>
      </c>
      <c r="AV17" s="505">
        <v>0</v>
      </c>
      <c r="AW17" s="505">
        <v>0</v>
      </c>
      <c r="AX17" s="505">
        <v>0</v>
      </c>
      <c r="AY17" s="516">
        <v>0</v>
      </c>
      <c r="AZ17" s="505">
        <v>0</v>
      </c>
      <c r="BA17" s="505">
        <v>0</v>
      </c>
      <c r="BB17" s="505">
        <v>0</v>
      </c>
      <c r="BC17" s="505">
        <v>0</v>
      </c>
      <c r="BD17" s="505">
        <v>0</v>
      </c>
      <c r="BE17" s="505">
        <v>0</v>
      </c>
      <c r="BF17" s="505">
        <v>0</v>
      </c>
      <c r="BG17" s="516">
        <v>9</v>
      </c>
      <c r="BH17" s="505">
        <v>0</v>
      </c>
      <c r="BI17" s="505">
        <v>0</v>
      </c>
      <c r="BJ17" s="505">
        <v>0</v>
      </c>
      <c r="BK17" s="505">
        <v>621</v>
      </c>
      <c r="BL17" s="505">
        <v>0</v>
      </c>
      <c r="BM17" s="514">
        <v>5014</v>
      </c>
      <c r="BN17" s="505">
        <v>0</v>
      </c>
    </row>
    <row r="18" spans="1:66" ht="15.75" customHeight="1">
      <c r="A18" s="512">
        <v>8</v>
      </c>
      <c r="B18" s="505" t="s">
        <v>292</v>
      </c>
      <c r="C18" s="505">
        <v>0</v>
      </c>
      <c r="D18" s="505">
        <v>0</v>
      </c>
      <c r="E18" s="505">
        <v>0</v>
      </c>
      <c r="F18" s="505">
        <v>0</v>
      </c>
      <c r="G18" s="505">
        <v>12</v>
      </c>
      <c r="H18" s="505">
        <v>0</v>
      </c>
      <c r="I18" s="505">
        <v>72</v>
      </c>
      <c r="J18" s="505">
        <v>0</v>
      </c>
      <c r="K18" s="505">
        <v>461</v>
      </c>
      <c r="L18" s="505">
        <v>0</v>
      </c>
      <c r="M18" s="505">
        <v>0</v>
      </c>
      <c r="N18" s="505">
        <v>0</v>
      </c>
      <c r="O18" s="505">
        <v>4</v>
      </c>
      <c r="P18" s="505">
        <v>0</v>
      </c>
      <c r="Q18" s="505">
        <v>31</v>
      </c>
      <c r="R18" s="505">
        <v>0</v>
      </c>
      <c r="S18" s="505">
        <v>6</v>
      </c>
      <c r="T18" s="505">
        <v>0</v>
      </c>
      <c r="U18" s="505">
        <v>0</v>
      </c>
      <c r="V18" s="505">
        <v>0</v>
      </c>
      <c r="W18" s="512">
        <v>8</v>
      </c>
      <c r="X18" s="505" t="s">
        <v>292</v>
      </c>
      <c r="Y18" s="505">
        <v>0</v>
      </c>
      <c r="Z18" s="505">
        <v>0</v>
      </c>
      <c r="AA18" s="516">
        <v>58</v>
      </c>
      <c r="AB18" s="505">
        <v>0</v>
      </c>
      <c r="AC18" s="505">
        <v>0</v>
      </c>
      <c r="AD18" s="505">
        <v>0</v>
      </c>
      <c r="AE18" s="505">
        <v>0</v>
      </c>
      <c r="AF18" s="505">
        <v>0</v>
      </c>
      <c r="AG18" s="505">
        <v>0</v>
      </c>
      <c r="AH18" s="505">
        <v>0</v>
      </c>
      <c r="AI18" s="505">
        <v>0</v>
      </c>
      <c r="AJ18" s="505">
        <v>0</v>
      </c>
      <c r="AK18" s="505">
        <v>0</v>
      </c>
      <c r="AL18" s="505">
        <v>0</v>
      </c>
      <c r="AM18" s="505">
        <v>0</v>
      </c>
      <c r="AN18" s="505">
        <v>0</v>
      </c>
      <c r="AO18" s="516">
        <v>53</v>
      </c>
      <c r="AP18" s="505">
        <v>0</v>
      </c>
      <c r="AQ18" s="505">
        <v>0</v>
      </c>
      <c r="AR18" s="505">
        <v>0</v>
      </c>
      <c r="AS18" s="512">
        <v>8</v>
      </c>
      <c r="AT18" s="505" t="s">
        <v>292</v>
      </c>
      <c r="AU18" s="516">
        <v>155</v>
      </c>
      <c r="AV18" s="505">
        <v>0</v>
      </c>
      <c r="AW18" s="505">
        <v>0</v>
      </c>
      <c r="AX18" s="505">
        <v>0</v>
      </c>
      <c r="AY18" s="516">
        <v>0</v>
      </c>
      <c r="AZ18" s="505">
        <v>0</v>
      </c>
      <c r="BA18" s="505">
        <v>0</v>
      </c>
      <c r="BB18" s="505">
        <v>0</v>
      </c>
      <c r="BC18" s="505">
        <v>0</v>
      </c>
      <c r="BD18" s="505">
        <v>0</v>
      </c>
      <c r="BE18" s="505">
        <v>0</v>
      </c>
      <c r="BF18" s="505">
        <v>0</v>
      </c>
      <c r="BG18" s="516">
        <v>0</v>
      </c>
      <c r="BH18" s="505">
        <v>0</v>
      </c>
      <c r="BI18" s="505">
        <v>0</v>
      </c>
      <c r="BJ18" s="505">
        <v>0</v>
      </c>
      <c r="BK18" s="505">
        <v>562</v>
      </c>
      <c r="BL18" s="505">
        <v>0</v>
      </c>
      <c r="BM18" s="514">
        <v>3654</v>
      </c>
      <c r="BN18" s="505">
        <v>0</v>
      </c>
    </row>
    <row r="19" spans="1:66" ht="15.75" customHeight="1">
      <c r="A19" s="512">
        <v>9</v>
      </c>
      <c r="B19" s="505" t="s">
        <v>293</v>
      </c>
      <c r="C19" s="505">
        <v>0</v>
      </c>
      <c r="D19" s="505">
        <v>0</v>
      </c>
      <c r="E19" s="505">
        <v>0</v>
      </c>
      <c r="F19" s="505">
        <v>0</v>
      </c>
      <c r="G19" s="505">
        <v>10</v>
      </c>
      <c r="H19" s="505">
        <v>0</v>
      </c>
      <c r="I19" s="505">
        <v>40</v>
      </c>
      <c r="J19" s="505">
        <v>0</v>
      </c>
      <c r="K19" s="505">
        <v>719</v>
      </c>
      <c r="L19" s="505">
        <v>0</v>
      </c>
      <c r="M19" s="505">
        <v>0</v>
      </c>
      <c r="N19" s="505">
        <v>0</v>
      </c>
      <c r="O19" s="505">
        <v>0</v>
      </c>
      <c r="P19" s="505">
        <v>0</v>
      </c>
      <c r="Q19" s="505">
        <v>30</v>
      </c>
      <c r="R19" s="505">
        <v>0</v>
      </c>
      <c r="S19" s="505">
        <v>5</v>
      </c>
      <c r="T19" s="505">
        <v>0</v>
      </c>
      <c r="U19" s="505">
        <v>0</v>
      </c>
      <c r="V19" s="505">
        <v>0</v>
      </c>
      <c r="W19" s="512">
        <v>9</v>
      </c>
      <c r="X19" s="505" t="s">
        <v>293</v>
      </c>
      <c r="Y19" s="505">
        <v>0</v>
      </c>
      <c r="Z19" s="505">
        <v>0</v>
      </c>
      <c r="AA19" s="516">
        <v>40</v>
      </c>
      <c r="AB19" s="505">
        <v>0</v>
      </c>
      <c r="AC19" s="505">
        <v>0</v>
      </c>
      <c r="AD19" s="505">
        <v>0</v>
      </c>
      <c r="AE19" s="505">
        <v>0</v>
      </c>
      <c r="AF19" s="505">
        <v>0</v>
      </c>
      <c r="AG19" s="505">
        <v>0</v>
      </c>
      <c r="AH19" s="505">
        <v>0</v>
      </c>
      <c r="AI19" s="505">
        <v>0</v>
      </c>
      <c r="AJ19" s="505">
        <v>0</v>
      </c>
      <c r="AK19" s="505">
        <v>0</v>
      </c>
      <c r="AL19" s="505">
        <v>0</v>
      </c>
      <c r="AM19" s="505">
        <v>0</v>
      </c>
      <c r="AN19" s="505">
        <v>0</v>
      </c>
      <c r="AO19" s="516">
        <v>29</v>
      </c>
      <c r="AP19" s="505">
        <v>0</v>
      </c>
      <c r="AQ19" s="505">
        <v>0</v>
      </c>
      <c r="AR19" s="505">
        <v>0</v>
      </c>
      <c r="AS19" s="512">
        <v>9</v>
      </c>
      <c r="AT19" s="505" t="s">
        <v>293</v>
      </c>
      <c r="AU19" s="516">
        <v>4823</v>
      </c>
      <c r="AV19" s="505">
        <v>0</v>
      </c>
      <c r="AW19" s="505">
        <v>0</v>
      </c>
      <c r="AX19" s="505">
        <v>0</v>
      </c>
      <c r="AY19" s="516">
        <v>0</v>
      </c>
      <c r="AZ19" s="505">
        <v>0</v>
      </c>
      <c r="BA19" s="505">
        <v>0</v>
      </c>
      <c r="BB19" s="505">
        <v>0</v>
      </c>
      <c r="BC19" s="505">
        <v>0</v>
      </c>
      <c r="BD19" s="505">
        <v>0</v>
      </c>
      <c r="BE19" s="505">
        <v>0</v>
      </c>
      <c r="BF19" s="505">
        <v>0</v>
      </c>
      <c r="BG19" s="516">
        <v>6</v>
      </c>
      <c r="BH19" s="505">
        <v>0</v>
      </c>
      <c r="BI19" s="505">
        <v>0</v>
      </c>
      <c r="BJ19" s="505">
        <v>0</v>
      </c>
      <c r="BK19" s="505">
        <v>2014</v>
      </c>
      <c r="BL19" s="505">
        <v>0</v>
      </c>
      <c r="BM19" s="514">
        <v>4524</v>
      </c>
      <c r="BN19" s="505">
        <v>0</v>
      </c>
    </row>
    <row r="20" spans="1:66" ht="15.75" customHeight="1">
      <c r="A20" s="512">
        <v>10</v>
      </c>
      <c r="B20" s="505" t="s">
        <v>294</v>
      </c>
      <c r="C20" s="505">
        <v>0</v>
      </c>
      <c r="D20" s="505">
        <v>0</v>
      </c>
      <c r="E20" s="505">
        <v>0</v>
      </c>
      <c r="F20" s="505">
        <v>0</v>
      </c>
      <c r="G20" s="505">
        <v>11</v>
      </c>
      <c r="H20" s="505">
        <v>0</v>
      </c>
      <c r="I20" s="505">
        <v>0</v>
      </c>
      <c r="J20" s="505">
        <v>0</v>
      </c>
      <c r="K20" s="505">
        <v>265</v>
      </c>
      <c r="L20" s="505">
        <v>0</v>
      </c>
      <c r="M20" s="505">
        <v>0</v>
      </c>
      <c r="N20" s="505">
        <v>0</v>
      </c>
      <c r="O20" s="505">
        <v>18</v>
      </c>
      <c r="P20" s="505">
        <v>0</v>
      </c>
      <c r="Q20" s="505">
        <v>199</v>
      </c>
      <c r="R20" s="505">
        <v>0</v>
      </c>
      <c r="S20" s="505">
        <v>8</v>
      </c>
      <c r="T20" s="505">
        <v>0</v>
      </c>
      <c r="U20" s="505">
        <v>0</v>
      </c>
      <c r="V20" s="505">
        <v>0</v>
      </c>
      <c r="W20" s="512">
        <v>10</v>
      </c>
      <c r="X20" s="505" t="s">
        <v>294</v>
      </c>
      <c r="Y20" s="505">
        <v>0</v>
      </c>
      <c r="Z20" s="505">
        <v>0</v>
      </c>
      <c r="AA20" s="516">
        <v>2</v>
      </c>
      <c r="AB20" s="505">
        <v>0</v>
      </c>
      <c r="AC20" s="505">
        <v>0</v>
      </c>
      <c r="AD20" s="505">
        <v>0</v>
      </c>
      <c r="AE20" s="505">
        <v>0</v>
      </c>
      <c r="AF20" s="505">
        <v>0</v>
      </c>
      <c r="AG20" s="505">
        <v>0</v>
      </c>
      <c r="AH20" s="505">
        <v>0</v>
      </c>
      <c r="AI20" s="505">
        <v>0</v>
      </c>
      <c r="AJ20" s="505">
        <v>0</v>
      </c>
      <c r="AK20" s="505">
        <v>0</v>
      </c>
      <c r="AL20" s="505">
        <v>0</v>
      </c>
      <c r="AM20" s="505">
        <v>0</v>
      </c>
      <c r="AN20" s="505">
        <v>0</v>
      </c>
      <c r="AO20" s="516">
        <v>47</v>
      </c>
      <c r="AP20" s="505">
        <v>0</v>
      </c>
      <c r="AQ20" s="505">
        <v>0</v>
      </c>
      <c r="AR20" s="505">
        <v>0</v>
      </c>
      <c r="AS20" s="512">
        <v>10</v>
      </c>
      <c r="AT20" s="505" t="s">
        <v>294</v>
      </c>
      <c r="AU20" s="516">
        <v>491</v>
      </c>
      <c r="AV20" s="505">
        <v>0</v>
      </c>
      <c r="AW20" s="505">
        <v>0</v>
      </c>
      <c r="AX20" s="505">
        <v>0</v>
      </c>
      <c r="AY20" s="516">
        <v>0</v>
      </c>
      <c r="AZ20" s="505">
        <v>0</v>
      </c>
      <c r="BA20" s="505">
        <v>0</v>
      </c>
      <c r="BB20" s="505">
        <v>0</v>
      </c>
      <c r="BC20" s="505">
        <v>0</v>
      </c>
      <c r="BD20" s="505">
        <v>0</v>
      </c>
      <c r="BE20" s="505">
        <v>0</v>
      </c>
      <c r="BF20" s="505">
        <v>0</v>
      </c>
      <c r="BG20" s="516">
        <v>0</v>
      </c>
      <c r="BH20" s="505">
        <v>0</v>
      </c>
      <c r="BI20" s="505">
        <v>0</v>
      </c>
      <c r="BJ20" s="505">
        <v>0</v>
      </c>
      <c r="BK20" s="505">
        <v>614</v>
      </c>
      <c r="BL20" s="505">
        <v>0</v>
      </c>
      <c r="BM20" s="514">
        <v>1542</v>
      </c>
      <c r="BN20" s="505">
        <v>0</v>
      </c>
    </row>
    <row r="21" spans="1:66" ht="15.75" customHeight="1">
      <c r="A21" s="512">
        <v>11</v>
      </c>
      <c r="B21" s="505" t="s">
        <v>309</v>
      </c>
      <c r="C21" s="505">
        <v>0</v>
      </c>
      <c r="D21" s="505">
        <v>0</v>
      </c>
      <c r="E21" s="505">
        <v>0</v>
      </c>
      <c r="F21" s="505">
        <v>0</v>
      </c>
      <c r="G21" s="505">
        <v>4</v>
      </c>
      <c r="H21" s="505">
        <v>0</v>
      </c>
      <c r="I21" s="505">
        <v>0</v>
      </c>
      <c r="J21" s="505">
        <v>0</v>
      </c>
      <c r="K21" s="505">
        <v>238</v>
      </c>
      <c r="L21" s="505">
        <v>0</v>
      </c>
      <c r="M21" s="505">
        <v>0</v>
      </c>
      <c r="N21" s="505">
        <v>0</v>
      </c>
      <c r="O21" s="505">
        <v>5</v>
      </c>
      <c r="P21" s="505">
        <v>0</v>
      </c>
      <c r="Q21" s="505">
        <v>3</v>
      </c>
      <c r="R21" s="505">
        <v>0</v>
      </c>
      <c r="S21" s="505">
        <v>2</v>
      </c>
      <c r="T21" s="505">
        <v>0</v>
      </c>
      <c r="U21" s="505">
        <v>0</v>
      </c>
      <c r="V21" s="505">
        <v>0</v>
      </c>
      <c r="W21" s="512">
        <v>11</v>
      </c>
      <c r="X21" s="505" t="s">
        <v>309</v>
      </c>
      <c r="Y21" s="505">
        <v>0</v>
      </c>
      <c r="Z21" s="505">
        <v>0</v>
      </c>
      <c r="AA21" s="516">
        <v>32</v>
      </c>
      <c r="AB21" s="505">
        <v>0</v>
      </c>
      <c r="AC21" s="505">
        <v>0</v>
      </c>
      <c r="AD21" s="505">
        <v>0</v>
      </c>
      <c r="AE21" s="505">
        <v>0</v>
      </c>
      <c r="AF21" s="505">
        <v>0</v>
      </c>
      <c r="AG21" s="505">
        <v>0</v>
      </c>
      <c r="AH21" s="505">
        <v>0</v>
      </c>
      <c r="AI21" s="505">
        <v>0</v>
      </c>
      <c r="AJ21" s="505">
        <v>0</v>
      </c>
      <c r="AK21" s="505">
        <v>0</v>
      </c>
      <c r="AL21" s="505">
        <v>0</v>
      </c>
      <c r="AM21" s="505">
        <v>0</v>
      </c>
      <c r="AN21" s="505">
        <v>0</v>
      </c>
      <c r="AO21" s="516">
        <v>41</v>
      </c>
      <c r="AP21" s="505">
        <v>0</v>
      </c>
      <c r="AQ21" s="505">
        <v>0</v>
      </c>
      <c r="AR21" s="505">
        <v>0</v>
      </c>
      <c r="AS21" s="512">
        <v>11</v>
      </c>
      <c r="AT21" s="505" t="s">
        <v>309</v>
      </c>
      <c r="AU21" s="516">
        <v>1184</v>
      </c>
      <c r="AV21" s="505">
        <v>0</v>
      </c>
      <c r="AW21" s="505">
        <v>0</v>
      </c>
      <c r="AX21" s="505">
        <v>0</v>
      </c>
      <c r="AY21" s="516">
        <v>0</v>
      </c>
      <c r="AZ21" s="505">
        <v>0</v>
      </c>
      <c r="BA21" s="505">
        <v>0</v>
      </c>
      <c r="BB21" s="505">
        <v>0</v>
      </c>
      <c r="BC21" s="505">
        <v>0</v>
      </c>
      <c r="BD21" s="505">
        <v>0</v>
      </c>
      <c r="BE21" s="505">
        <v>0</v>
      </c>
      <c r="BF21" s="505">
        <v>0</v>
      </c>
      <c r="BG21" s="516">
        <v>0</v>
      </c>
      <c r="BH21" s="505">
        <v>0</v>
      </c>
      <c r="BI21" s="505">
        <v>0</v>
      </c>
      <c r="BJ21" s="505">
        <v>0</v>
      </c>
      <c r="BK21" s="505">
        <v>2245</v>
      </c>
      <c r="BL21" s="505">
        <v>0</v>
      </c>
      <c r="BM21" s="514">
        <v>5784</v>
      </c>
      <c r="BN21" s="505">
        <v>0</v>
      </c>
    </row>
    <row r="22" spans="1:66" ht="15.75" customHeight="1">
      <c r="A22" s="512">
        <v>12</v>
      </c>
      <c r="B22" s="505" t="s">
        <v>312</v>
      </c>
      <c r="C22" s="505">
        <v>0</v>
      </c>
      <c r="D22" s="505">
        <v>0</v>
      </c>
      <c r="E22" s="505">
        <v>0</v>
      </c>
      <c r="F22" s="505">
        <v>0</v>
      </c>
      <c r="G22" s="505">
        <v>5</v>
      </c>
      <c r="H22" s="505">
        <v>0</v>
      </c>
      <c r="I22" s="505">
        <v>5</v>
      </c>
      <c r="J22" s="505">
        <v>0</v>
      </c>
      <c r="K22" s="505">
        <v>87</v>
      </c>
      <c r="L22" s="505">
        <v>0</v>
      </c>
      <c r="M22" s="505">
        <v>0</v>
      </c>
      <c r="N22" s="505">
        <v>0</v>
      </c>
      <c r="O22" s="505">
        <v>1</v>
      </c>
      <c r="P22" s="505">
        <v>0</v>
      </c>
      <c r="Q22" s="505">
        <v>30</v>
      </c>
      <c r="R22" s="505">
        <v>0</v>
      </c>
      <c r="S22" s="505">
        <v>8</v>
      </c>
      <c r="T22" s="505">
        <v>0</v>
      </c>
      <c r="U22" s="505">
        <v>0</v>
      </c>
      <c r="V22" s="505">
        <v>0</v>
      </c>
      <c r="W22" s="512">
        <v>12</v>
      </c>
      <c r="X22" s="505" t="s">
        <v>312</v>
      </c>
      <c r="Y22" s="505">
        <v>0</v>
      </c>
      <c r="Z22" s="505">
        <v>0</v>
      </c>
      <c r="AA22" s="516">
        <v>67</v>
      </c>
      <c r="AB22" s="505">
        <v>0</v>
      </c>
      <c r="AC22" s="505">
        <v>0</v>
      </c>
      <c r="AD22" s="505">
        <v>0</v>
      </c>
      <c r="AE22" s="505">
        <v>0</v>
      </c>
      <c r="AF22" s="505">
        <v>0</v>
      </c>
      <c r="AG22" s="505">
        <v>0</v>
      </c>
      <c r="AH22" s="505">
        <v>0</v>
      </c>
      <c r="AI22" s="505">
        <v>0</v>
      </c>
      <c r="AJ22" s="505">
        <v>0</v>
      </c>
      <c r="AK22" s="505">
        <v>0</v>
      </c>
      <c r="AL22" s="505">
        <v>0</v>
      </c>
      <c r="AM22" s="505">
        <v>0</v>
      </c>
      <c r="AN22" s="505">
        <v>0</v>
      </c>
      <c r="AO22" s="516">
        <v>16</v>
      </c>
      <c r="AP22" s="505">
        <v>0</v>
      </c>
      <c r="AQ22" s="505">
        <v>0</v>
      </c>
      <c r="AR22" s="505">
        <v>0</v>
      </c>
      <c r="AS22" s="512">
        <v>12</v>
      </c>
      <c r="AT22" s="505" t="s">
        <v>312</v>
      </c>
      <c r="AU22" s="516">
        <v>436</v>
      </c>
      <c r="AV22" s="505">
        <v>0</v>
      </c>
      <c r="AW22" s="505">
        <v>0</v>
      </c>
      <c r="AX22" s="505">
        <v>0</v>
      </c>
      <c r="AY22" s="516">
        <v>0</v>
      </c>
      <c r="AZ22" s="505">
        <v>0</v>
      </c>
      <c r="BA22" s="505">
        <v>0</v>
      </c>
      <c r="BB22" s="505">
        <v>0</v>
      </c>
      <c r="BC22" s="505">
        <v>0</v>
      </c>
      <c r="BD22" s="505">
        <v>0</v>
      </c>
      <c r="BE22" s="505">
        <v>0</v>
      </c>
      <c r="BF22" s="505">
        <v>0</v>
      </c>
      <c r="BG22" s="516">
        <v>14</v>
      </c>
      <c r="BH22" s="505">
        <v>0</v>
      </c>
      <c r="BI22" s="505">
        <v>0</v>
      </c>
      <c r="BJ22" s="505">
        <v>0</v>
      </c>
      <c r="BK22" s="505">
        <v>625</v>
      </c>
      <c r="BL22" s="505">
        <v>0</v>
      </c>
      <c r="BM22" s="514">
        <v>1658</v>
      </c>
      <c r="BN22" s="505">
        <v>0</v>
      </c>
    </row>
    <row r="23" spans="1:66" ht="15.75" customHeight="1">
      <c r="A23" s="512">
        <v>13</v>
      </c>
      <c r="B23" s="505" t="s">
        <v>303</v>
      </c>
      <c r="C23" s="505">
        <v>0</v>
      </c>
      <c r="D23" s="505">
        <v>0</v>
      </c>
      <c r="E23" s="505">
        <v>0</v>
      </c>
      <c r="F23" s="505">
        <v>0</v>
      </c>
      <c r="G23" s="505">
        <v>21</v>
      </c>
      <c r="H23" s="505">
        <v>0</v>
      </c>
      <c r="I23" s="505">
        <v>26</v>
      </c>
      <c r="J23" s="505">
        <v>0</v>
      </c>
      <c r="K23" s="505">
        <v>578</v>
      </c>
      <c r="L23" s="505">
        <v>0</v>
      </c>
      <c r="M23" s="505">
        <v>0</v>
      </c>
      <c r="N23" s="505">
        <v>0</v>
      </c>
      <c r="O23" s="505">
        <v>0</v>
      </c>
      <c r="P23" s="505">
        <v>0</v>
      </c>
      <c r="Q23" s="505">
        <v>29</v>
      </c>
      <c r="R23" s="505">
        <v>0</v>
      </c>
      <c r="S23" s="517">
        <v>17</v>
      </c>
      <c r="T23" s="505">
        <v>0</v>
      </c>
      <c r="U23" s="505">
        <v>0</v>
      </c>
      <c r="V23" s="505">
        <v>0</v>
      </c>
      <c r="W23" s="512">
        <v>13</v>
      </c>
      <c r="X23" s="505" t="s">
        <v>303</v>
      </c>
      <c r="Y23" s="505">
        <v>0</v>
      </c>
      <c r="Z23" s="505">
        <v>0</v>
      </c>
      <c r="AA23" s="516">
        <v>44</v>
      </c>
      <c r="AB23" s="505">
        <v>0</v>
      </c>
      <c r="AC23" s="505">
        <v>0</v>
      </c>
      <c r="AD23" s="505">
        <v>0</v>
      </c>
      <c r="AE23" s="505">
        <v>0</v>
      </c>
      <c r="AF23" s="505">
        <v>0</v>
      </c>
      <c r="AG23" s="505">
        <v>0</v>
      </c>
      <c r="AH23" s="505">
        <v>0</v>
      </c>
      <c r="AI23" s="505">
        <v>0</v>
      </c>
      <c r="AJ23" s="505">
        <v>0</v>
      </c>
      <c r="AK23" s="505">
        <v>0</v>
      </c>
      <c r="AL23" s="505">
        <v>0</v>
      </c>
      <c r="AM23" s="505">
        <v>0</v>
      </c>
      <c r="AN23" s="505">
        <v>0</v>
      </c>
      <c r="AO23" s="516">
        <v>12</v>
      </c>
      <c r="AP23" s="505">
        <v>0</v>
      </c>
      <c r="AQ23" s="505">
        <v>0</v>
      </c>
      <c r="AR23" s="505">
        <v>0</v>
      </c>
      <c r="AS23" s="512">
        <v>13</v>
      </c>
      <c r="AT23" s="505" t="s">
        <v>303</v>
      </c>
      <c r="AU23" s="516">
        <v>1997</v>
      </c>
      <c r="AV23" s="505">
        <v>0</v>
      </c>
      <c r="AW23" s="505">
        <v>0</v>
      </c>
      <c r="AX23" s="505">
        <v>0</v>
      </c>
      <c r="AY23" s="516">
        <v>0</v>
      </c>
      <c r="AZ23" s="505">
        <v>0</v>
      </c>
      <c r="BA23" s="505">
        <v>0</v>
      </c>
      <c r="BB23" s="505">
        <v>0</v>
      </c>
      <c r="BC23" s="505">
        <v>0</v>
      </c>
      <c r="BD23" s="505">
        <v>0</v>
      </c>
      <c r="BE23" s="505">
        <v>0</v>
      </c>
      <c r="BF23" s="505">
        <v>0</v>
      </c>
      <c r="BG23" s="516">
        <v>9</v>
      </c>
      <c r="BH23" s="505">
        <v>0</v>
      </c>
      <c r="BI23" s="505">
        <v>0</v>
      </c>
      <c r="BJ23" s="505">
        <v>0</v>
      </c>
      <c r="BK23" s="518">
        <v>2145</v>
      </c>
      <c r="BL23" s="505">
        <v>0</v>
      </c>
      <c r="BM23" s="519">
        <v>2014</v>
      </c>
      <c r="BN23" s="517">
        <v>0</v>
      </c>
    </row>
  </sheetData>
  <sheetProtection/>
  <mergeCells count="72">
    <mergeCell ref="B4:B6"/>
    <mergeCell ref="A2:V2"/>
    <mergeCell ref="A3:V3"/>
    <mergeCell ref="K4:L4"/>
    <mergeCell ref="M4:N4"/>
    <mergeCell ref="A4:A6"/>
    <mergeCell ref="C4:D4"/>
    <mergeCell ref="U5:V5"/>
    <mergeCell ref="I4:J4"/>
    <mergeCell ref="E4:F4"/>
    <mergeCell ref="W2:AR2"/>
    <mergeCell ref="BC4:BD4"/>
    <mergeCell ref="W3:AR3"/>
    <mergeCell ref="AC4:AD4"/>
    <mergeCell ref="AQ4:AR4"/>
    <mergeCell ref="X4:X6"/>
    <mergeCell ref="AS2:BG2"/>
    <mergeCell ref="AS3:BG3"/>
    <mergeCell ref="AY4:AZ4"/>
    <mergeCell ref="BE4:BF4"/>
    <mergeCell ref="AT4:AT6"/>
    <mergeCell ref="BI4:BJ4"/>
    <mergeCell ref="BK4:BL4"/>
    <mergeCell ref="BM4:BN4"/>
    <mergeCell ref="C5:D5"/>
    <mergeCell ref="E5:F5"/>
    <mergeCell ref="G5:H5"/>
    <mergeCell ref="I5:J5"/>
    <mergeCell ref="O5:P5"/>
    <mergeCell ref="K5:L5"/>
    <mergeCell ref="G4:H4"/>
    <mergeCell ref="S4:T4"/>
    <mergeCell ref="Y5:Z5"/>
    <mergeCell ref="BA4:BB4"/>
    <mergeCell ref="BG4:BH4"/>
    <mergeCell ref="AS4:AS6"/>
    <mergeCell ref="AO4:AP4"/>
    <mergeCell ref="AU4:AV4"/>
    <mergeCell ref="AW4:AX4"/>
    <mergeCell ref="M5:N5"/>
    <mergeCell ref="O4:P4"/>
    <mergeCell ref="AA4:AB4"/>
    <mergeCell ref="W4:W6"/>
    <mergeCell ref="Q5:R5"/>
    <mergeCell ref="U4:V4"/>
    <mergeCell ref="AA5:AB5"/>
    <mergeCell ref="AG4:AH4"/>
    <mergeCell ref="AI5:AJ5"/>
    <mergeCell ref="AK5:AL5"/>
    <mergeCell ref="AM5:AN5"/>
    <mergeCell ref="S5:T5"/>
    <mergeCell ref="Q4:R4"/>
    <mergeCell ref="AO5:AP5"/>
    <mergeCell ref="AI4:AJ4"/>
    <mergeCell ref="AK4:AL4"/>
    <mergeCell ref="AQ5:AR5"/>
    <mergeCell ref="AC5:AD5"/>
    <mergeCell ref="Y4:Z4"/>
    <mergeCell ref="AE5:AF5"/>
    <mergeCell ref="AG5:AH5"/>
    <mergeCell ref="AM4:AN4"/>
    <mergeCell ref="AE4:AF4"/>
    <mergeCell ref="BM5:BN5"/>
    <mergeCell ref="AU5:AV5"/>
    <mergeCell ref="AW5:AX5"/>
    <mergeCell ref="BC5:BD5"/>
    <mergeCell ref="BE5:BF5"/>
    <mergeCell ref="AY5:AZ5"/>
    <mergeCell ref="BA5:BB5"/>
    <mergeCell ref="BG5:BH5"/>
    <mergeCell ref="BI5:BJ5"/>
    <mergeCell ref="BK5:BL5"/>
  </mergeCells>
  <printOptions horizontalCentered="1"/>
  <pageMargins left="0.5" right="0.5" top="0.5" bottom="0.5"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0000"/>
  </sheetPr>
  <dimension ref="A1:P344"/>
  <sheetViews>
    <sheetView zoomScalePageLayoutView="0" workbookViewId="0" topLeftCell="A4">
      <pane xSplit="2" ySplit="6" topLeftCell="C340" activePane="bottomRight" state="frozen"/>
      <selection pane="topLeft" activeCell="A4" sqref="A4"/>
      <selection pane="topRight" activeCell="C4" sqref="C4"/>
      <selection pane="bottomLeft" activeCell="A10" sqref="A10"/>
      <selection pane="bottomRight" activeCell="A343" sqref="A343:O343"/>
    </sheetView>
  </sheetViews>
  <sheetFormatPr defaultColWidth="9.140625" defaultRowHeight="12.75"/>
  <cols>
    <col min="1" max="1" width="5.00390625" style="0" customWidth="1"/>
    <col min="2" max="2" width="38.140625" style="0" customWidth="1"/>
    <col min="3" max="3" width="15.8515625" style="0" customWidth="1"/>
    <col min="4" max="4" width="8.28125" style="0" customWidth="1"/>
    <col min="5" max="5" width="8.28125" style="191" customWidth="1"/>
    <col min="6" max="6" width="8.00390625" style="191" customWidth="1"/>
    <col min="7" max="7" width="7.28125" style="0" customWidth="1"/>
    <col min="8" max="8" width="7.140625" style="0" customWidth="1"/>
    <col min="9" max="9" width="6.421875" style="0" customWidth="1"/>
    <col min="10" max="10" width="6.7109375" style="0" customWidth="1"/>
    <col min="11" max="11" width="7.28125" style="0" customWidth="1"/>
    <col min="12" max="12" width="8.00390625" style="191" customWidth="1"/>
    <col min="13" max="13" width="7.00390625" style="0" customWidth="1"/>
    <col min="14" max="15" width="7.140625" style="0" customWidth="1"/>
    <col min="236" max="236" width="5.00390625" style="0" customWidth="1"/>
    <col min="237" max="237" width="39.140625" style="0" customWidth="1"/>
    <col min="238" max="238" width="18.140625" style="0" customWidth="1"/>
    <col min="239" max="239" width="8.00390625" style="0" customWidth="1"/>
    <col min="240" max="241" width="7.57421875" style="0" customWidth="1"/>
    <col min="242" max="242" width="7.7109375" style="0" customWidth="1"/>
    <col min="243" max="243" width="6.57421875" style="0" customWidth="1"/>
    <col min="244" max="244" width="6.421875" style="0" customWidth="1"/>
    <col min="245" max="247" width="6.57421875" style="0" customWidth="1"/>
    <col min="248" max="248" width="6.8515625" style="0" customWidth="1"/>
    <col min="249" max="250" width="7.140625" style="0" customWidth="1"/>
  </cols>
  <sheetData>
    <row r="1" spans="1:15" ht="14.25">
      <c r="A1" s="215" t="s">
        <v>356</v>
      </c>
      <c r="B1" s="215"/>
      <c r="C1" s="215"/>
      <c r="D1" s="215"/>
      <c r="E1" s="216"/>
      <c r="F1" s="216"/>
      <c r="G1" s="215"/>
      <c r="H1" s="215"/>
      <c r="I1" s="215"/>
      <c r="J1" s="215"/>
      <c r="K1" s="215"/>
      <c r="L1" s="216"/>
      <c r="M1" s="215"/>
      <c r="N1" s="215"/>
      <c r="O1" s="215"/>
    </row>
    <row r="2" spans="1:15" ht="15.75">
      <c r="A2" s="794" t="s">
        <v>357</v>
      </c>
      <c r="B2" s="794"/>
      <c r="C2" s="794"/>
      <c r="D2" s="794"/>
      <c r="E2" s="794"/>
      <c r="F2" s="794"/>
      <c r="G2" s="794"/>
      <c r="H2" s="794"/>
      <c r="I2" s="794"/>
      <c r="J2" s="794"/>
      <c r="K2" s="794"/>
      <c r="L2" s="794"/>
      <c r="M2" s="794"/>
      <c r="N2" s="794"/>
      <c r="O2" s="794"/>
    </row>
    <row r="3" spans="1:15" ht="14.25">
      <c r="A3" s="795" t="s">
        <v>1036</v>
      </c>
      <c r="B3" s="795"/>
      <c r="C3" s="795"/>
      <c r="D3" s="795"/>
      <c r="E3" s="795"/>
      <c r="F3" s="795"/>
      <c r="G3" s="795"/>
      <c r="H3" s="795"/>
      <c r="I3" s="795"/>
      <c r="J3" s="795"/>
      <c r="K3" s="795"/>
      <c r="L3" s="795"/>
      <c r="M3" s="795"/>
      <c r="N3" s="795"/>
      <c r="O3" s="795"/>
    </row>
    <row r="4" spans="1:15" ht="14.25">
      <c r="A4" s="217"/>
      <c r="B4" s="217"/>
      <c r="C4" s="217"/>
      <c r="D4" s="217"/>
      <c r="E4" s="218"/>
      <c r="F4" s="218"/>
      <c r="G4" s="217"/>
      <c r="H4" s="217"/>
      <c r="I4" s="217"/>
      <c r="J4" s="217"/>
      <c r="K4" s="217"/>
      <c r="L4" s="218"/>
      <c r="M4" s="217"/>
      <c r="N4" s="217"/>
      <c r="O4" s="217"/>
    </row>
    <row r="5" spans="1:15" ht="14.25">
      <c r="A5" s="800" t="s">
        <v>358</v>
      </c>
      <c r="B5" s="800" t="s">
        <v>359</v>
      </c>
      <c r="C5" s="803" t="s">
        <v>360</v>
      </c>
      <c r="D5" s="806" t="s">
        <v>361</v>
      </c>
      <c r="E5" s="807"/>
      <c r="F5" s="807"/>
      <c r="G5" s="808"/>
      <c r="H5" s="812" t="s">
        <v>362</v>
      </c>
      <c r="I5" s="813"/>
      <c r="J5" s="813"/>
      <c r="K5" s="813"/>
      <c r="L5" s="813"/>
      <c r="M5" s="813"/>
      <c r="N5" s="813"/>
      <c r="O5" s="814"/>
    </row>
    <row r="6" spans="1:15" ht="14.25">
      <c r="A6" s="801"/>
      <c r="B6" s="801"/>
      <c r="C6" s="804"/>
      <c r="D6" s="809"/>
      <c r="E6" s="810"/>
      <c r="F6" s="810"/>
      <c r="G6" s="811"/>
      <c r="H6" s="815" t="s">
        <v>90</v>
      </c>
      <c r="I6" s="816"/>
      <c r="J6" s="816"/>
      <c r="K6" s="817"/>
      <c r="L6" s="798" t="s">
        <v>363</v>
      </c>
      <c r="M6" s="818"/>
      <c r="N6" s="818"/>
      <c r="O6" s="799"/>
    </row>
    <row r="7" spans="1:15" ht="14.25">
      <c r="A7" s="801"/>
      <c r="B7" s="801"/>
      <c r="C7" s="804"/>
      <c r="D7" s="803" t="s">
        <v>82</v>
      </c>
      <c r="E7" s="796" t="s">
        <v>98</v>
      </c>
      <c r="F7" s="819"/>
      <c r="G7" s="797"/>
      <c r="H7" s="796" t="s">
        <v>113</v>
      </c>
      <c r="I7" s="797"/>
      <c r="J7" s="796" t="s">
        <v>364</v>
      </c>
      <c r="K7" s="797"/>
      <c r="L7" s="798" t="s">
        <v>113</v>
      </c>
      <c r="M7" s="799"/>
      <c r="N7" s="798" t="s">
        <v>364</v>
      </c>
      <c r="O7" s="799"/>
    </row>
    <row r="8" spans="1:15" ht="28.5">
      <c r="A8" s="802"/>
      <c r="B8" s="802"/>
      <c r="C8" s="805"/>
      <c r="D8" s="805"/>
      <c r="E8" s="219" t="s">
        <v>92</v>
      </c>
      <c r="F8" s="219" t="s">
        <v>365</v>
      </c>
      <c r="G8" s="219" t="s">
        <v>364</v>
      </c>
      <c r="H8" s="220" t="s">
        <v>366</v>
      </c>
      <c r="I8" s="220" t="s">
        <v>92</v>
      </c>
      <c r="J8" s="220" t="s">
        <v>366</v>
      </c>
      <c r="K8" s="220" t="s">
        <v>92</v>
      </c>
      <c r="L8" s="220" t="s">
        <v>366</v>
      </c>
      <c r="M8" s="220" t="s">
        <v>367</v>
      </c>
      <c r="N8" s="220" t="s">
        <v>366</v>
      </c>
      <c r="O8" s="220" t="s">
        <v>367</v>
      </c>
    </row>
    <row r="9" spans="1:15" ht="12.75">
      <c r="A9" s="221">
        <v>1</v>
      </c>
      <c r="B9" s="221">
        <v>2</v>
      </c>
      <c r="C9" s="221">
        <v>3</v>
      </c>
      <c r="D9" s="221">
        <v>4</v>
      </c>
      <c r="E9" s="221">
        <v>5</v>
      </c>
      <c r="F9" s="221">
        <v>6</v>
      </c>
      <c r="G9" s="221">
        <v>7</v>
      </c>
      <c r="H9" s="221">
        <v>8</v>
      </c>
      <c r="I9" s="221">
        <v>9</v>
      </c>
      <c r="J9" s="221">
        <v>10</v>
      </c>
      <c r="K9" s="221">
        <v>11</v>
      </c>
      <c r="L9" s="221">
        <v>12</v>
      </c>
      <c r="M9" s="221">
        <v>13</v>
      </c>
      <c r="N9" s="221">
        <v>14</v>
      </c>
      <c r="O9" s="221">
        <v>15</v>
      </c>
    </row>
    <row r="10" spans="1:15" ht="12.75">
      <c r="A10" s="222"/>
      <c r="B10" s="223"/>
      <c r="C10" s="223"/>
      <c r="D10" s="223"/>
      <c r="E10" s="224"/>
      <c r="F10" s="224"/>
      <c r="G10" s="223"/>
      <c r="H10" s="222"/>
      <c r="I10" s="222"/>
      <c r="J10" s="222"/>
      <c r="K10" s="222"/>
      <c r="L10" s="225"/>
      <c r="M10" s="222"/>
      <c r="N10" s="222"/>
      <c r="O10" s="222"/>
    </row>
    <row r="11" spans="1:16" s="230" customFormat="1" ht="15" customHeight="1">
      <c r="A11" s="226"/>
      <c r="B11" s="227" t="s">
        <v>368</v>
      </c>
      <c r="C11" s="227" t="s">
        <v>369</v>
      </c>
      <c r="D11" s="228">
        <v>33039</v>
      </c>
      <c r="E11" s="228">
        <v>14722</v>
      </c>
      <c r="F11" s="228">
        <v>5238</v>
      </c>
      <c r="G11" s="228">
        <v>2</v>
      </c>
      <c r="H11" s="228">
        <v>10255</v>
      </c>
      <c r="I11" s="228">
        <v>4724</v>
      </c>
      <c r="J11" s="228">
        <v>11</v>
      </c>
      <c r="K11" s="228">
        <v>4</v>
      </c>
      <c r="L11" s="228">
        <v>3442</v>
      </c>
      <c r="M11" s="228">
        <v>2173</v>
      </c>
      <c r="N11" s="228">
        <v>5</v>
      </c>
      <c r="O11" s="228">
        <v>5</v>
      </c>
      <c r="P11" s="229"/>
    </row>
    <row r="12" spans="1:16" ht="15" customHeight="1">
      <c r="A12" s="226">
        <v>1</v>
      </c>
      <c r="B12" s="231" t="s">
        <v>370</v>
      </c>
      <c r="C12" s="227" t="s">
        <v>371</v>
      </c>
      <c r="D12" s="232">
        <v>0</v>
      </c>
      <c r="E12" s="232">
        <v>0</v>
      </c>
      <c r="F12" s="232">
        <v>0</v>
      </c>
      <c r="G12" s="232">
        <v>0</v>
      </c>
      <c r="H12" s="232">
        <v>0</v>
      </c>
      <c r="I12" s="232">
        <v>0</v>
      </c>
      <c r="J12" s="232">
        <v>0</v>
      </c>
      <c r="K12" s="232">
        <v>0</v>
      </c>
      <c r="L12" s="232">
        <v>0</v>
      </c>
      <c r="M12" s="232">
        <v>0</v>
      </c>
      <c r="N12" s="232">
        <v>0</v>
      </c>
      <c r="O12" s="232">
        <v>0</v>
      </c>
      <c r="P12" s="233"/>
    </row>
    <row r="13" spans="1:16" ht="15" customHeight="1">
      <c r="A13" s="226">
        <v>2</v>
      </c>
      <c r="B13" s="231" t="s">
        <v>372</v>
      </c>
      <c r="C13" s="227" t="s">
        <v>373</v>
      </c>
      <c r="D13" s="232">
        <v>17</v>
      </c>
      <c r="E13" s="232">
        <v>8</v>
      </c>
      <c r="F13" s="232">
        <v>13</v>
      </c>
      <c r="G13" s="232">
        <v>0</v>
      </c>
      <c r="H13" s="232">
        <v>0</v>
      </c>
      <c r="I13" s="232">
        <v>0</v>
      </c>
      <c r="J13" s="232">
        <v>0</v>
      </c>
      <c r="K13" s="232">
        <v>0</v>
      </c>
      <c r="L13" s="232">
        <v>0</v>
      </c>
      <c r="M13" s="232">
        <v>0</v>
      </c>
      <c r="N13" s="232">
        <v>0</v>
      </c>
      <c r="O13" s="232">
        <v>0</v>
      </c>
      <c r="P13" s="233"/>
    </row>
    <row r="14" spans="1:16" ht="15" customHeight="1">
      <c r="A14" s="226">
        <v>3</v>
      </c>
      <c r="B14" s="231" t="s">
        <v>374</v>
      </c>
      <c r="C14" s="227" t="s">
        <v>375</v>
      </c>
      <c r="D14" s="232">
        <v>172</v>
      </c>
      <c r="E14" s="232">
        <v>48</v>
      </c>
      <c r="F14" s="232">
        <v>19</v>
      </c>
      <c r="G14" s="232">
        <v>0</v>
      </c>
      <c r="H14" s="232">
        <v>64</v>
      </c>
      <c r="I14" s="232">
        <v>35</v>
      </c>
      <c r="J14" s="232">
        <v>0</v>
      </c>
      <c r="K14" s="232">
        <v>0</v>
      </c>
      <c r="L14" s="232">
        <v>28</v>
      </c>
      <c r="M14" s="232">
        <v>22</v>
      </c>
      <c r="N14" s="232">
        <v>0</v>
      </c>
      <c r="O14" s="232">
        <v>0</v>
      </c>
      <c r="P14" s="233"/>
    </row>
    <row r="15" spans="1:16" ht="15" customHeight="1">
      <c r="A15" s="226">
        <v>4</v>
      </c>
      <c r="B15" s="231" t="s">
        <v>376</v>
      </c>
      <c r="C15" s="227" t="s">
        <v>377</v>
      </c>
      <c r="D15" s="232">
        <v>2572</v>
      </c>
      <c r="E15" s="232">
        <v>1193</v>
      </c>
      <c r="F15" s="232">
        <v>310</v>
      </c>
      <c r="G15" s="232">
        <v>0</v>
      </c>
      <c r="H15" s="232">
        <v>545</v>
      </c>
      <c r="I15" s="232">
        <v>280</v>
      </c>
      <c r="J15" s="232">
        <v>0</v>
      </c>
      <c r="K15" s="232">
        <v>0</v>
      </c>
      <c r="L15" s="232">
        <v>171</v>
      </c>
      <c r="M15" s="232">
        <v>117</v>
      </c>
      <c r="N15" s="232">
        <v>0</v>
      </c>
      <c r="O15" s="232">
        <v>0</v>
      </c>
      <c r="P15" s="233"/>
    </row>
    <row r="16" spans="1:16" ht="15" customHeight="1">
      <c r="A16" s="226">
        <v>5</v>
      </c>
      <c r="B16" s="231" t="s">
        <v>378</v>
      </c>
      <c r="C16" s="227" t="s">
        <v>379</v>
      </c>
      <c r="D16" s="232">
        <v>2628</v>
      </c>
      <c r="E16" s="232">
        <v>1090</v>
      </c>
      <c r="F16" s="232">
        <v>1427</v>
      </c>
      <c r="G16" s="232">
        <v>0</v>
      </c>
      <c r="H16" s="232">
        <v>1574</v>
      </c>
      <c r="I16" s="232">
        <v>664</v>
      </c>
      <c r="J16" s="232">
        <v>0</v>
      </c>
      <c r="K16" s="232">
        <v>0</v>
      </c>
      <c r="L16" s="232">
        <v>1073</v>
      </c>
      <c r="M16" s="232">
        <v>783</v>
      </c>
      <c r="N16" s="232">
        <v>0</v>
      </c>
      <c r="O16" s="232">
        <v>0</v>
      </c>
      <c r="P16" s="233"/>
    </row>
    <row r="17" spans="1:16" ht="27" customHeight="1">
      <c r="A17" s="226">
        <v>6</v>
      </c>
      <c r="B17" s="231" t="s">
        <v>380</v>
      </c>
      <c r="C17" s="227" t="s">
        <v>381</v>
      </c>
      <c r="D17" s="232">
        <v>3526</v>
      </c>
      <c r="E17" s="232">
        <v>1386</v>
      </c>
      <c r="F17" s="232">
        <v>1229</v>
      </c>
      <c r="G17" s="232">
        <v>0</v>
      </c>
      <c r="H17" s="232">
        <v>2204</v>
      </c>
      <c r="I17" s="232">
        <v>1133</v>
      </c>
      <c r="J17" s="232">
        <v>0</v>
      </c>
      <c r="K17" s="232">
        <v>0</v>
      </c>
      <c r="L17" s="232">
        <v>806</v>
      </c>
      <c r="M17" s="232">
        <v>511</v>
      </c>
      <c r="N17" s="232">
        <v>0</v>
      </c>
      <c r="O17" s="232">
        <v>0</v>
      </c>
      <c r="P17" s="233"/>
    </row>
    <row r="18" spans="1:16" ht="15" customHeight="1">
      <c r="A18" s="226">
        <v>7</v>
      </c>
      <c r="B18" s="231" t="s">
        <v>382</v>
      </c>
      <c r="C18" s="227" t="s">
        <v>383</v>
      </c>
      <c r="D18" s="232">
        <v>3453</v>
      </c>
      <c r="E18" s="232">
        <v>877</v>
      </c>
      <c r="F18" s="232">
        <v>41</v>
      </c>
      <c r="G18" s="232">
        <v>0</v>
      </c>
      <c r="H18" s="232">
        <v>898</v>
      </c>
      <c r="I18" s="232">
        <v>262</v>
      </c>
      <c r="J18" s="232">
        <v>0</v>
      </c>
      <c r="K18" s="232">
        <v>0</v>
      </c>
      <c r="L18" s="232">
        <v>2</v>
      </c>
      <c r="M18" s="232">
        <v>1</v>
      </c>
      <c r="N18" s="232">
        <v>0</v>
      </c>
      <c r="O18" s="232">
        <v>0</v>
      </c>
      <c r="P18" s="233"/>
    </row>
    <row r="19" spans="1:16" ht="15" customHeight="1">
      <c r="A19" s="226">
        <v>8</v>
      </c>
      <c r="B19" s="231" t="s">
        <v>384</v>
      </c>
      <c r="C19" s="227" t="s">
        <v>385</v>
      </c>
      <c r="D19" s="232">
        <v>306</v>
      </c>
      <c r="E19" s="232">
        <v>118</v>
      </c>
      <c r="F19" s="232">
        <v>80</v>
      </c>
      <c r="G19" s="232">
        <v>0</v>
      </c>
      <c r="H19" s="232">
        <v>136</v>
      </c>
      <c r="I19" s="232">
        <v>52</v>
      </c>
      <c r="J19" s="232">
        <v>0</v>
      </c>
      <c r="K19" s="232">
        <v>0</v>
      </c>
      <c r="L19" s="232">
        <v>5</v>
      </c>
      <c r="M19" s="232">
        <v>0</v>
      </c>
      <c r="N19" s="232">
        <v>0</v>
      </c>
      <c r="O19" s="232">
        <v>0</v>
      </c>
      <c r="P19" s="233"/>
    </row>
    <row r="20" spans="1:16" ht="15" customHeight="1">
      <c r="A20" s="226">
        <v>9</v>
      </c>
      <c r="B20" s="231" t="s">
        <v>386</v>
      </c>
      <c r="C20" s="227" t="s">
        <v>387</v>
      </c>
      <c r="D20" s="232">
        <v>0</v>
      </c>
      <c r="E20" s="232">
        <v>0</v>
      </c>
      <c r="F20" s="232">
        <v>0</v>
      </c>
      <c r="G20" s="232">
        <v>0</v>
      </c>
      <c r="H20" s="232">
        <v>0</v>
      </c>
      <c r="I20" s="232">
        <v>0</v>
      </c>
      <c r="J20" s="232">
        <v>0</v>
      </c>
      <c r="K20" s="232">
        <v>0</v>
      </c>
      <c r="L20" s="232">
        <v>0</v>
      </c>
      <c r="M20" s="232">
        <v>0</v>
      </c>
      <c r="N20" s="232">
        <v>0</v>
      </c>
      <c r="O20" s="232">
        <v>0</v>
      </c>
      <c r="P20" s="233"/>
    </row>
    <row r="21" spans="1:16" ht="15" customHeight="1">
      <c r="A21" s="226">
        <v>10</v>
      </c>
      <c r="B21" s="231" t="s">
        <v>388</v>
      </c>
      <c r="C21" s="227" t="s">
        <v>389</v>
      </c>
      <c r="D21" s="232">
        <v>0</v>
      </c>
      <c r="E21" s="232">
        <v>0</v>
      </c>
      <c r="F21" s="232">
        <v>0</v>
      </c>
      <c r="G21" s="232">
        <v>0</v>
      </c>
      <c r="H21" s="232">
        <v>0</v>
      </c>
      <c r="I21" s="232">
        <v>0</v>
      </c>
      <c r="J21" s="232">
        <v>0</v>
      </c>
      <c r="K21" s="232">
        <v>0</v>
      </c>
      <c r="L21" s="232">
        <v>0</v>
      </c>
      <c r="M21" s="232">
        <v>0</v>
      </c>
      <c r="N21" s="232">
        <v>0</v>
      </c>
      <c r="O21" s="232">
        <v>0</v>
      </c>
      <c r="P21" s="233"/>
    </row>
    <row r="22" spans="1:16" ht="15" customHeight="1">
      <c r="A22" s="226">
        <v>11</v>
      </c>
      <c r="B22" s="231" t="s">
        <v>390</v>
      </c>
      <c r="C22" s="227" t="s">
        <v>391</v>
      </c>
      <c r="D22" s="232">
        <v>0</v>
      </c>
      <c r="E22" s="232">
        <v>0</v>
      </c>
      <c r="F22" s="232">
        <v>0</v>
      </c>
      <c r="G22" s="232">
        <v>0</v>
      </c>
      <c r="H22" s="232">
        <v>0</v>
      </c>
      <c r="I22" s="232">
        <v>0</v>
      </c>
      <c r="J22" s="232">
        <v>0</v>
      </c>
      <c r="K22" s="232">
        <v>0</v>
      </c>
      <c r="L22" s="232">
        <v>0</v>
      </c>
      <c r="M22" s="232">
        <v>0</v>
      </c>
      <c r="N22" s="232">
        <v>0</v>
      </c>
      <c r="O22" s="232">
        <v>0</v>
      </c>
      <c r="P22" s="233"/>
    </row>
    <row r="23" spans="1:16" ht="15" customHeight="1">
      <c r="A23" s="226">
        <v>12</v>
      </c>
      <c r="B23" s="231" t="s">
        <v>392</v>
      </c>
      <c r="C23" s="227" t="s">
        <v>393</v>
      </c>
      <c r="D23" s="232">
        <v>0</v>
      </c>
      <c r="E23" s="232">
        <v>0</v>
      </c>
      <c r="F23" s="232">
        <v>0</v>
      </c>
      <c r="G23" s="232">
        <v>0</v>
      </c>
      <c r="H23" s="232">
        <v>0</v>
      </c>
      <c r="I23" s="232">
        <v>0</v>
      </c>
      <c r="J23" s="232">
        <v>0</v>
      </c>
      <c r="K23" s="232">
        <v>0</v>
      </c>
      <c r="L23" s="232">
        <v>0</v>
      </c>
      <c r="M23" s="232">
        <v>0</v>
      </c>
      <c r="N23" s="232">
        <v>0</v>
      </c>
      <c r="O23" s="232">
        <v>0</v>
      </c>
      <c r="P23" s="233"/>
    </row>
    <row r="24" spans="1:16" ht="15" customHeight="1">
      <c r="A24" s="226">
        <v>13</v>
      </c>
      <c r="B24" s="231" t="s">
        <v>394</v>
      </c>
      <c r="C24" s="227" t="s">
        <v>395</v>
      </c>
      <c r="D24" s="232">
        <v>34</v>
      </c>
      <c r="E24" s="232">
        <v>18</v>
      </c>
      <c r="F24" s="232">
        <v>0</v>
      </c>
      <c r="G24" s="232">
        <v>0</v>
      </c>
      <c r="H24" s="232">
        <v>15</v>
      </c>
      <c r="I24" s="232">
        <v>12</v>
      </c>
      <c r="J24" s="232">
        <v>0</v>
      </c>
      <c r="K24" s="232">
        <v>0</v>
      </c>
      <c r="L24" s="232">
        <v>7</v>
      </c>
      <c r="M24" s="232">
        <v>0</v>
      </c>
      <c r="N24" s="232">
        <v>0</v>
      </c>
      <c r="O24" s="232">
        <v>0</v>
      </c>
      <c r="P24" s="233"/>
    </row>
    <row r="25" spans="1:16" ht="15" customHeight="1">
      <c r="A25" s="226">
        <v>14</v>
      </c>
      <c r="B25" s="231" t="s">
        <v>396</v>
      </c>
      <c r="C25" s="227" t="s">
        <v>397</v>
      </c>
      <c r="D25" s="232">
        <v>0</v>
      </c>
      <c r="E25" s="232">
        <v>0</v>
      </c>
      <c r="F25" s="232">
        <v>0</v>
      </c>
      <c r="G25" s="232">
        <v>0</v>
      </c>
      <c r="H25" s="232">
        <v>0</v>
      </c>
      <c r="I25" s="232">
        <v>0</v>
      </c>
      <c r="J25" s="232">
        <v>0</v>
      </c>
      <c r="K25" s="232">
        <v>0</v>
      </c>
      <c r="L25" s="232">
        <v>0</v>
      </c>
      <c r="M25" s="232">
        <v>0</v>
      </c>
      <c r="N25" s="232">
        <v>0</v>
      </c>
      <c r="O25" s="232">
        <v>0</v>
      </c>
      <c r="P25" s="233"/>
    </row>
    <row r="26" spans="1:16" ht="15" customHeight="1">
      <c r="A26" s="226">
        <v>15</v>
      </c>
      <c r="B26" s="231" t="s">
        <v>398</v>
      </c>
      <c r="C26" s="227" t="s">
        <v>399</v>
      </c>
      <c r="D26" s="232">
        <v>0</v>
      </c>
      <c r="E26" s="232">
        <v>0</v>
      </c>
      <c r="F26" s="232">
        <v>0</v>
      </c>
      <c r="G26" s="232">
        <v>0</v>
      </c>
      <c r="H26" s="232">
        <v>0</v>
      </c>
      <c r="I26" s="232">
        <v>0</v>
      </c>
      <c r="J26" s="232">
        <v>0</v>
      </c>
      <c r="K26" s="232">
        <v>0</v>
      </c>
      <c r="L26" s="232">
        <v>0</v>
      </c>
      <c r="M26" s="232">
        <v>0</v>
      </c>
      <c r="N26" s="232">
        <v>0</v>
      </c>
      <c r="O26" s="232">
        <v>0</v>
      </c>
      <c r="P26" s="233"/>
    </row>
    <row r="27" spans="1:16" ht="15" customHeight="1">
      <c r="A27" s="226">
        <v>16</v>
      </c>
      <c r="B27" s="231" t="s">
        <v>400</v>
      </c>
      <c r="C27" s="227" t="s">
        <v>401</v>
      </c>
      <c r="D27" s="232">
        <v>19</v>
      </c>
      <c r="E27" s="232">
        <v>14</v>
      </c>
      <c r="F27" s="232">
        <v>1</v>
      </c>
      <c r="G27" s="232">
        <v>0</v>
      </c>
      <c r="H27" s="232">
        <v>11</v>
      </c>
      <c r="I27" s="232">
        <v>10</v>
      </c>
      <c r="J27" s="232">
        <v>0</v>
      </c>
      <c r="K27" s="232">
        <v>0</v>
      </c>
      <c r="L27" s="232">
        <v>0</v>
      </c>
      <c r="M27" s="232">
        <v>0</v>
      </c>
      <c r="N27" s="232">
        <v>0</v>
      </c>
      <c r="O27" s="232">
        <v>0</v>
      </c>
      <c r="P27" s="233"/>
    </row>
    <row r="28" spans="1:16" ht="15" customHeight="1">
      <c r="A28" s="226">
        <v>17</v>
      </c>
      <c r="B28" s="231" t="s">
        <v>402</v>
      </c>
      <c r="C28" s="227" t="s">
        <v>403</v>
      </c>
      <c r="D28" s="232">
        <v>275</v>
      </c>
      <c r="E28" s="232">
        <v>98</v>
      </c>
      <c r="F28" s="232">
        <v>24</v>
      </c>
      <c r="G28" s="232">
        <v>0</v>
      </c>
      <c r="H28" s="232">
        <v>123</v>
      </c>
      <c r="I28" s="232">
        <v>65</v>
      </c>
      <c r="J28" s="232">
        <v>4</v>
      </c>
      <c r="K28" s="232">
        <v>4</v>
      </c>
      <c r="L28" s="232">
        <v>58</v>
      </c>
      <c r="M28" s="232">
        <v>32</v>
      </c>
      <c r="N28" s="232">
        <v>5</v>
      </c>
      <c r="O28" s="232">
        <v>5</v>
      </c>
      <c r="P28" s="233"/>
    </row>
    <row r="29" spans="1:16" ht="24" customHeight="1">
      <c r="A29" s="226">
        <v>18</v>
      </c>
      <c r="B29" s="231" t="s">
        <v>404</v>
      </c>
      <c r="C29" s="227" t="s">
        <v>405</v>
      </c>
      <c r="D29" s="232">
        <v>1306</v>
      </c>
      <c r="E29" s="232">
        <v>698</v>
      </c>
      <c r="F29" s="232">
        <v>231</v>
      </c>
      <c r="G29" s="232">
        <v>0</v>
      </c>
      <c r="H29" s="232">
        <v>333</v>
      </c>
      <c r="I29" s="232">
        <v>174</v>
      </c>
      <c r="J29" s="232">
        <v>0</v>
      </c>
      <c r="K29" s="232">
        <v>0</v>
      </c>
      <c r="L29" s="232">
        <v>51</v>
      </c>
      <c r="M29" s="232">
        <v>30</v>
      </c>
      <c r="N29" s="232">
        <v>0</v>
      </c>
      <c r="O29" s="232">
        <v>0</v>
      </c>
      <c r="P29" s="233"/>
    </row>
    <row r="30" spans="1:16" ht="15" customHeight="1">
      <c r="A30" s="226">
        <v>19</v>
      </c>
      <c r="B30" s="231" t="s">
        <v>406</v>
      </c>
      <c r="C30" s="227" t="s">
        <v>407</v>
      </c>
      <c r="D30" s="232">
        <v>1</v>
      </c>
      <c r="E30" s="232">
        <v>1</v>
      </c>
      <c r="F30" s="232">
        <v>0</v>
      </c>
      <c r="G30" s="232">
        <v>0</v>
      </c>
      <c r="H30" s="232">
        <v>0</v>
      </c>
      <c r="I30" s="232">
        <v>0</v>
      </c>
      <c r="J30" s="232">
        <v>0</v>
      </c>
      <c r="K30" s="232">
        <v>0</v>
      </c>
      <c r="L30" s="232">
        <v>0</v>
      </c>
      <c r="M30" s="232">
        <v>0</v>
      </c>
      <c r="N30" s="232">
        <v>0</v>
      </c>
      <c r="O30" s="232">
        <v>0</v>
      </c>
      <c r="P30" s="233"/>
    </row>
    <row r="31" spans="1:16" ht="15" customHeight="1">
      <c r="A31" s="226">
        <v>20</v>
      </c>
      <c r="B31" s="231" t="s">
        <v>408</v>
      </c>
      <c r="C31" s="227" t="s">
        <v>409</v>
      </c>
      <c r="D31" s="232">
        <v>4</v>
      </c>
      <c r="E31" s="232">
        <v>2</v>
      </c>
      <c r="F31" s="232">
        <v>1</v>
      </c>
      <c r="G31" s="232">
        <v>0</v>
      </c>
      <c r="H31" s="232">
        <v>2</v>
      </c>
      <c r="I31" s="232">
        <v>2</v>
      </c>
      <c r="J31" s="232">
        <v>0</v>
      </c>
      <c r="K31" s="232">
        <v>0</v>
      </c>
      <c r="L31" s="232">
        <v>0</v>
      </c>
      <c r="M31" s="232">
        <v>0</v>
      </c>
      <c r="N31" s="232">
        <v>0</v>
      </c>
      <c r="O31" s="232">
        <v>0</v>
      </c>
      <c r="P31" s="233"/>
    </row>
    <row r="32" spans="1:16" ht="15" customHeight="1">
      <c r="A32" s="226">
        <v>21</v>
      </c>
      <c r="B32" s="231" t="s">
        <v>410</v>
      </c>
      <c r="C32" s="227" t="s">
        <v>411</v>
      </c>
      <c r="D32" s="232">
        <v>0</v>
      </c>
      <c r="E32" s="232">
        <v>0</v>
      </c>
      <c r="F32" s="232">
        <v>0</v>
      </c>
      <c r="G32" s="232">
        <v>0</v>
      </c>
      <c r="H32" s="232">
        <v>0</v>
      </c>
      <c r="I32" s="232">
        <v>0</v>
      </c>
      <c r="J32" s="232">
        <v>0</v>
      </c>
      <c r="K32" s="232">
        <v>0</v>
      </c>
      <c r="L32" s="232">
        <v>0</v>
      </c>
      <c r="M32" s="232">
        <v>0</v>
      </c>
      <c r="N32" s="232">
        <v>0</v>
      </c>
      <c r="O32" s="232">
        <v>0</v>
      </c>
      <c r="P32" s="233"/>
    </row>
    <row r="33" spans="1:16" ht="15" customHeight="1">
      <c r="A33" s="226">
        <v>22</v>
      </c>
      <c r="B33" s="231" t="s">
        <v>412</v>
      </c>
      <c r="C33" s="227" t="s">
        <v>413</v>
      </c>
      <c r="D33" s="232">
        <v>8</v>
      </c>
      <c r="E33" s="232">
        <v>3</v>
      </c>
      <c r="F33" s="232">
        <v>2</v>
      </c>
      <c r="G33" s="232">
        <v>0</v>
      </c>
      <c r="H33" s="232">
        <v>0</v>
      </c>
      <c r="I33" s="232">
        <v>0</v>
      </c>
      <c r="J33" s="232">
        <v>0</v>
      </c>
      <c r="K33" s="232">
        <v>0</v>
      </c>
      <c r="L33" s="232">
        <v>0</v>
      </c>
      <c r="M33" s="232">
        <v>0</v>
      </c>
      <c r="N33" s="232">
        <v>0</v>
      </c>
      <c r="O33" s="232">
        <v>0</v>
      </c>
      <c r="P33" s="233"/>
    </row>
    <row r="34" spans="1:16" ht="15" customHeight="1">
      <c r="A34" s="226">
        <v>23</v>
      </c>
      <c r="B34" s="231" t="s">
        <v>414</v>
      </c>
      <c r="C34" s="227" t="s">
        <v>415</v>
      </c>
      <c r="D34" s="232">
        <v>16</v>
      </c>
      <c r="E34" s="232">
        <v>5</v>
      </c>
      <c r="F34" s="232">
        <v>2</v>
      </c>
      <c r="G34" s="232">
        <v>0</v>
      </c>
      <c r="H34" s="232">
        <v>3</v>
      </c>
      <c r="I34" s="232">
        <v>2</v>
      </c>
      <c r="J34" s="232">
        <v>0</v>
      </c>
      <c r="K34" s="232">
        <v>0</v>
      </c>
      <c r="L34" s="232">
        <v>1</v>
      </c>
      <c r="M34" s="232">
        <v>1</v>
      </c>
      <c r="N34" s="232">
        <v>0</v>
      </c>
      <c r="O34" s="232">
        <v>0</v>
      </c>
      <c r="P34" s="233"/>
    </row>
    <row r="35" spans="1:16" ht="38.25" customHeight="1">
      <c r="A35" s="226">
        <v>24</v>
      </c>
      <c r="B35" s="231" t="s">
        <v>416</v>
      </c>
      <c r="C35" s="227" t="s">
        <v>417</v>
      </c>
      <c r="D35" s="232">
        <v>50</v>
      </c>
      <c r="E35" s="232">
        <v>27</v>
      </c>
      <c r="F35" s="232">
        <v>4</v>
      </c>
      <c r="G35" s="232">
        <v>0</v>
      </c>
      <c r="H35" s="232">
        <v>7</v>
      </c>
      <c r="I35" s="232">
        <v>5</v>
      </c>
      <c r="J35" s="232">
        <v>0</v>
      </c>
      <c r="K35" s="232">
        <v>0</v>
      </c>
      <c r="L35" s="232">
        <v>0</v>
      </c>
      <c r="M35" s="232">
        <v>0</v>
      </c>
      <c r="N35" s="232">
        <v>0</v>
      </c>
      <c r="O35" s="232">
        <v>0</v>
      </c>
      <c r="P35" s="233"/>
    </row>
    <row r="36" spans="1:16" ht="15" customHeight="1">
      <c r="A36" s="226">
        <v>25</v>
      </c>
      <c r="B36" s="231" t="s">
        <v>418</v>
      </c>
      <c r="C36" s="227" t="s">
        <v>419</v>
      </c>
      <c r="D36" s="232">
        <v>7</v>
      </c>
      <c r="E36" s="232">
        <v>3</v>
      </c>
      <c r="F36" s="232">
        <v>1</v>
      </c>
      <c r="G36" s="232">
        <v>0</v>
      </c>
      <c r="H36" s="232">
        <v>1</v>
      </c>
      <c r="I36" s="232">
        <v>1</v>
      </c>
      <c r="J36" s="232">
        <v>0</v>
      </c>
      <c r="K36" s="232">
        <v>0</v>
      </c>
      <c r="L36" s="232">
        <v>0</v>
      </c>
      <c r="M36" s="232">
        <v>0</v>
      </c>
      <c r="N36" s="232">
        <v>0</v>
      </c>
      <c r="O36" s="232">
        <v>0</v>
      </c>
      <c r="P36" s="233"/>
    </row>
    <row r="37" spans="1:16" ht="15" customHeight="1">
      <c r="A37" s="226">
        <v>26</v>
      </c>
      <c r="B37" s="231" t="s">
        <v>420</v>
      </c>
      <c r="C37" s="227" t="s">
        <v>421</v>
      </c>
      <c r="D37" s="232">
        <v>89</v>
      </c>
      <c r="E37" s="232">
        <v>54</v>
      </c>
      <c r="F37" s="232">
        <v>18</v>
      </c>
      <c r="G37" s="232">
        <v>0</v>
      </c>
      <c r="H37" s="232">
        <v>11</v>
      </c>
      <c r="I37" s="232">
        <v>8</v>
      </c>
      <c r="J37" s="232">
        <v>0</v>
      </c>
      <c r="K37" s="232">
        <v>0</v>
      </c>
      <c r="L37" s="232">
        <v>0</v>
      </c>
      <c r="M37" s="232">
        <v>0</v>
      </c>
      <c r="N37" s="232">
        <v>0</v>
      </c>
      <c r="O37" s="232">
        <v>0</v>
      </c>
      <c r="P37" s="233"/>
    </row>
    <row r="38" spans="1:16" ht="15" customHeight="1">
      <c r="A38" s="226">
        <v>27</v>
      </c>
      <c r="B38" s="231" t="s">
        <v>422</v>
      </c>
      <c r="C38" s="227" t="s">
        <v>423</v>
      </c>
      <c r="D38" s="232">
        <v>167</v>
      </c>
      <c r="E38" s="232">
        <v>95</v>
      </c>
      <c r="F38" s="232">
        <v>99</v>
      </c>
      <c r="G38" s="232">
        <v>0</v>
      </c>
      <c r="H38" s="232">
        <v>105</v>
      </c>
      <c r="I38" s="232">
        <v>59</v>
      </c>
      <c r="J38" s="232">
        <v>0</v>
      </c>
      <c r="K38" s="232">
        <v>0</v>
      </c>
      <c r="L38" s="232">
        <v>60</v>
      </c>
      <c r="M38" s="232">
        <v>47</v>
      </c>
      <c r="N38" s="232">
        <v>0</v>
      </c>
      <c r="O38" s="232">
        <v>0</v>
      </c>
      <c r="P38" s="233"/>
    </row>
    <row r="39" spans="1:16" ht="15" customHeight="1">
      <c r="A39" s="226">
        <v>28</v>
      </c>
      <c r="B39" s="231" t="s">
        <v>424</v>
      </c>
      <c r="C39" s="227" t="s">
        <v>425</v>
      </c>
      <c r="D39" s="232">
        <v>19</v>
      </c>
      <c r="E39" s="232">
        <v>11</v>
      </c>
      <c r="F39" s="232">
        <v>17</v>
      </c>
      <c r="G39" s="232">
        <v>0</v>
      </c>
      <c r="H39" s="232">
        <v>3</v>
      </c>
      <c r="I39" s="232">
        <v>3</v>
      </c>
      <c r="J39" s="232">
        <v>0</v>
      </c>
      <c r="K39" s="232">
        <v>0</v>
      </c>
      <c r="L39" s="232">
        <v>2</v>
      </c>
      <c r="M39" s="232">
        <v>1</v>
      </c>
      <c r="N39" s="232">
        <v>0</v>
      </c>
      <c r="O39" s="232">
        <v>0</v>
      </c>
      <c r="P39" s="233"/>
    </row>
    <row r="40" spans="1:16" ht="15" customHeight="1">
      <c r="A40" s="226">
        <v>29</v>
      </c>
      <c r="B40" s="231" t="s">
        <v>426</v>
      </c>
      <c r="C40" s="227" t="s">
        <v>427</v>
      </c>
      <c r="D40" s="232">
        <v>0</v>
      </c>
      <c r="E40" s="232">
        <v>0</v>
      </c>
      <c r="F40" s="232">
        <v>0</v>
      </c>
      <c r="G40" s="232">
        <v>0</v>
      </c>
      <c r="H40" s="232">
        <v>0</v>
      </c>
      <c r="I40" s="232">
        <v>0</v>
      </c>
      <c r="J40" s="232">
        <v>0</v>
      </c>
      <c r="K40" s="232">
        <v>0</v>
      </c>
      <c r="L40" s="232">
        <v>0</v>
      </c>
      <c r="M40" s="232">
        <v>0</v>
      </c>
      <c r="N40" s="232">
        <v>0</v>
      </c>
      <c r="O40" s="232">
        <v>0</v>
      </c>
      <c r="P40" s="233"/>
    </row>
    <row r="41" spans="1:16" ht="15" customHeight="1">
      <c r="A41" s="226">
        <v>30</v>
      </c>
      <c r="B41" s="231" t="s">
        <v>428</v>
      </c>
      <c r="C41" s="227" t="s">
        <v>429</v>
      </c>
      <c r="D41" s="232">
        <v>33</v>
      </c>
      <c r="E41" s="232">
        <v>1</v>
      </c>
      <c r="F41" s="232">
        <v>0</v>
      </c>
      <c r="G41" s="232">
        <v>0</v>
      </c>
      <c r="H41" s="232">
        <v>22</v>
      </c>
      <c r="I41" s="232">
        <v>9</v>
      </c>
      <c r="J41" s="232">
        <v>6</v>
      </c>
      <c r="K41" s="232">
        <v>0</v>
      </c>
      <c r="L41" s="232">
        <v>14</v>
      </c>
      <c r="M41" s="232">
        <v>5</v>
      </c>
      <c r="N41" s="232">
        <v>0</v>
      </c>
      <c r="O41" s="232">
        <v>0</v>
      </c>
      <c r="P41" s="233"/>
    </row>
    <row r="42" spans="1:16" ht="15" customHeight="1">
      <c r="A42" s="226">
        <v>31</v>
      </c>
      <c r="B42" s="231" t="s">
        <v>430</v>
      </c>
      <c r="C42" s="227" t="s">
        <v>431</v>
      </c>
      <c r="D42" s="232">
        <v>0</v>
      </c>
      <c r="E42" s="232">
        <v>0</v>
      </c>
      <c r="F42" s="232">
        <v>0</v>
      </c>
      <c r="G42" s="232">
        <v>0</v>
      </c>
      <c r="H42" s="232">
        <v>0</v>
      </c>
      <c r="I42" s="232">
        <v>0</v>
      </c>
      <c r="J42" s="232">
        <v>0</v>
      </c>
      <c r="K42" s="232">
        <v>0</v>
      </c>
      <c r="L42" s="232">
        <v>0</v>
      </c>
      <c r="M42" s="232">
        <v>0</v>
      </c>
      <c r="N42" s="232">
        <v>0</v>
      </c>
      <c r="O42" s="232">
        <v>0</v>
      </c>
      <c r="P42" s="233"/>
    </row>
    <row r="43" spans="1:16" ht="36.75" customHeight="1">
      <c r="A43" s="226">
        <v>32</v>
      </c>
      <c r="B43" s="231" t="s">
        <v>432</v>
      </c>
      <c r="C43" s="227" t="s">
        <v>433</v>
      </c>
      <c r="D43" s="232">
        <v>799</v>
      </c>
      <c r="E43" s="232">
        <v>262</v>
      </c>
      <c r="F43" s="232">
        <v>173</v>
      </c>
      <c r="G43" s="232">
        <v>0</v>
      </c>
      <c r="H43" s="232">
        <v>965</v>
      </c>
      <c r="I43" s="232">
        <v>413</v>
      </c>
      <c r="J43" s="232">
        <v>0</v>
      </c>
      <c r="K43" s="232">
        <v>0</v>
      </c>
      <c r="L43" s="232">
        <v>442</v>
      </c>
      <c r="M43" s="232">
        <v>347</v>
      </c>
      <c r="N43" s="232">
        <v>0</v>
      </c>
      <c r="O43" s="232">
        <v>0</v>
      </c>
      <c r="P43" s="233"/>
    </row>
    <row r="44" spans="1:16" ht="18.75" customHeight="1">
      <c r="A44" s="226">
        <v>33</v>
      </c>
      <c r="B44" s="231" t="s">
        <v>434</v>
      </c>
      <c r="C44" s="227" t="s">
        <v>435</v>
      </c>
      <c r="D44" s="232">
        <v>125</v>
      </c>
      <c r="E44" s="232">
        <v>57</v>
      </c>
      <c r="F44" s="232">
        <v>52</v>
      </c>
      <c r="G44" s="232">
        <v>0</v>
      </c>
      <c r="H44" s="232">
        <v>16</v>
      </c>
      <c r="I44" s="232">
        <v>0</v>
      </c>
      <c r="J44" s="232">
        <v>0</v>
      </c>
      <c r="K44" s="232">
        <v>0</v>
      </c>
      <c r="L44" s="232">
        <v>10</v>
      </c>
      <c r="M44" s="232">
        <v>8</v>
      </c>
      <c r="N44" s="232">
        <v>0</v>
      </c>
      <c r="O44" s="232">
        <v>0</v>
      </c>
      <c r="P44" s="233"/>
    </row>
    <row r="45" spans="1:16" ht="18" customHeight="1">
      <c r="A45" s="226">
        <v>34</v>
      </c>
      <c r="B45" s="231" t="s">
        <v>436</v>
      </c>
      <c r="C45" s="227" t="s">
        <v>437</v>
      </c>
      <c r="D45" s="232">
        <v>969</v>
      </c>
      <c r="E45" s="232">
        <v>415</v>
      </c>
      <c r="F45" s="232">
        <v>374</v>
      </c>
      <c r="G45" s="232">
        <v>0</v>
      </c>
      <c r="H45" s="232">
        <v>290</v>
      </c>
      <c r="I45" s="232">
        <v>73</v>
      </c>
      <c r="J45" s="232">
        <v>0</v>
      </c>
      <c r="K45" s="232">
        <v>0</v>
      </c>
      <c r="L45" s="232">
        <v>140</v>
      </c>
      <c r="M45" s="232">
        <v>45</v>
      </c>
      <c r="N45" s="232">
        <v>0</v>
      </c>
      <c r="O45" s="232">
        <v>0</v>
      </c>
      <c r="P45" s="233"/>
    </row>
    <row r="46" spans="1:16" ht="18.75" customHeight="1">
      <c r="A46" s="226">
        <v>35</v>
      </c>
      <c r="B46" s="231" t="s">
        <v>438</v>
      </c>
      <c r="C46" s="227" t="s">
        <v>439</v>
      </c>
      <c r="D46" s="232">
        <v>66</v>
      </c>
      <c r="E46" s="232">
        <v>27</v>
      </c>
      <c r="F46" s="232">
        <v>20</v>
      </c>
      <c r="G46" s="232">
        <v>0</v>
      </c>
      <c r="H46" s="232">
        <v>0</v>
      </c>
      <c r="I46" s="232">
        <v>0</v>
      </c>
      <c r="J46" s="232">
        <v>0</v>
      </c>
      <c r="K46" s="232">
        <v>0</v>
      </c>
      <c r="L46" s="232">
        <v>0</v>
      </c>
      <c r="M46" s="232">
        <v>0</v>
      </c>
      <c r="N46" s="232">
        <v>0</v>
      </c>
      <c r="O46" s="232">
        <v>0</v>
      </c>
      <c r="P46" s="233"/>
    </row>
    <row r="47" spans="1:16" ht="19.5" customHeight="1">
      <c r="A47" s="226">
        <v>36</v>
      </c>
      <c r="B47" s="231" t="s">
        <v>440</v>
      </c>
      <c r="C47" s="227" t="s">
        <v>441</v>
      </c>
      <c r="D47" s="232">
        <v>85</v>
      </c>
      <c r="E47" s="232">
        <v>36</v>
      </c>
      <c r="F47" s="232">
        <v>61</v>
      </c>
      <c r="G47" s="232">
        <v>0</v>
      </c>
      <c r="H47" s="232">
        <v>17</v>
      </c>
      <c r="I47" s="232">
        <v>10</v>
      </c>
      <c r="J47" s="232">
        <v>0</v>
      </c>
      <c r="K47" s="232">
        <v>0</v>
      </c>
      <c r="L47" s="232">
        <v>9</v>
      </c>
      <c r="M47" s="232">
        <v>0</v>
      </c>
      <c r="N47" s="232">
        <v>0</v>
      </c>
      <c r="O47" s="232">
        <v>0</v>
      </c>
      <c r="P47" s="233"/>
    </row>
    <row r="48" spans="1:16" ht="18.75" customHeight="1">
      <c r="A48" s="226">
        <v>37</v>
      </c>
      <c r="B48" s="231" t="s">
        <v>442</v>
      </c>
      <c r="C48" s="227" t="s">
        <v>443</v>
      </c>
      <c r="D48" s="232">
        <v>412</v>
      </c>
      <c r="E48" s="232">
        <v>136</v>
      </c>
      <c r="F48" s="232">
        <v>33</v>
      </c>
      <c r="G48" s="232">
        <v>0</v>
      </c>
      <c r="H48" s="232">
        <v>60</v>
      </c>
      <c r="I48" s="232">
        <v>30</v>
      </c>
      <c r="J48" s="232">
        <v>0</v>
      </c>
      <c r="K48" s="232">
        <v>0</v>
      </c>
      <c r="L48" s="232">
        <v>10</v>
      </c>
      <c r="M48" s="232">
        <v>9</v>
      </c>
      <c r="N48" s="232">
        <v>0</v>
      </c>
      <c r="O48" s="232">
        <v>0</v>
      </c>
      <c r="P48" s="233"/>
    </row>
    <row r="49" spans="1:16" ht="21" customHeight="1">
      <c r="A49" s="226">
        <v>38</v>
      </c>
      <c r="B49" s="231" t="s">
        <v>444</v>
      </c>
      <c r="C49" s="227" t="s">
        <v>445</v>
      </c>
      <c r="D49" s="232">
        <v>2929</v>
      </c>
      <c r="E49" s="232">
        <v>1302</v>
      </c>
      <c r="F49" s="232">
        <v>81</v>
      </c>
      <c r="G49" s="232">
        <v>0</v>
      </c>
      <c r="H49" s="232">
        <v>640</v>
      </c>
      <c r="I49" s="232">
        <v>255</v>
      </c>
      <c r="J49" s="232">
        <v>0</v>
      </c>
      <c r="K49" s="232">
        <v>0</v>
      </c>
      <c r="L49" s="232">
        <v>161</v>
      </c>
      <c r="M49" s="232">
        <v>1</v>
      </c>
      <c r="N49" s="232">
        <v>0</v>
      </c>
      <c r="O49" s="232">
        <v>0</v>
      </c>
      <c r="P49" s="233"/>
    </row>
    <row r="50" spans="1:16" ht="20.25" customHeight="1">
      <c r="A50" s="226">
        <v>39</v>
      </c>
      <c r="B50" s="231" t="s">
        <v>446</v>
      </c>
      <c r="C50" s="227" t="s">
        <v>447</v>
      </c>
      <c r="D50" s="232">
        <v>41</v>
      </c>
      <c r="E50" s="232">
        <v>30</v>
      </c>
      <c r="F50" s="232">
        <v>0</v>
      </c>
      <c r="G50" s="232">
        <v>0</v>
      </c>
      <c r="H50" s="232">
        <v>17</v>
      </c>
      <c r="I50" s="232">
        <v>7</v>
      </c>
      <c r="J50" s="232">
        <v>0</v>
      </c>
      <c r="K50" s="232">
        <v>0</v>
      </c>
      <c r="L50" s="232">
        <v>0</v>
      </c>
      <c r="M50" s="232">
        <v>0</v>
      </c>
      <c r="N50" s="232">
        <v>0</v>
      </c>
      <c r="O50" s="232">
        <v>0</v>
      </c>
      <c r="P50" s="233"/>
    </row>
    <row r="51" spans="1:16" ht="15" customHeight="1">
      <c r="A51" s="226">
        <v>40</v>
      </c>
      <c r="B51" s="231" t="s">
        <v>448</v>
      </c>
      <c r="C51" s="227" t="s">
        <v>443</v>
      </c>
      <c r="D51" s="232">
        <v>468</v>
      </c>
      <c r="E51" s="232">
        <v>167</v>
      </c>
      <c r="F51" s="232">
        <v>165</v>
      </c>
      <c r="G51" s="232">
        <v>0</v>
      </c>
      <c r="H51" s="232">
        <v>184</v>
      </c>
      <c r="I51" s="232">
        <v>43</v>
      </c>
      <c r="J51" s="232">
        <v>0</v>
      </c>
      <c r="K51" s="232">
        <v>0</v>
      </c>
      <c r="L51" s="232">
        <v>67</v>
      </c>
      <c r="M51" s="232">
        <v>17</v>
      </c>
      <c r="N51" s="232">
        <v>0</v>
      </c>
      <c r="O51" s="232">
        <v>0</v>
      </c>
      <c r="P51" s="233"/>
    </row>
    <row r="52" spans="1:16" ht="44.25" customHeight="1">
      <c r="A52" s="226">
        <v>41</v>
      </c>
      <c r="B52" s="231" t="s">
        <v>449</v>
      </c>
      <c r="C52" s="227" t="s">
        <v>450</v>
      </c>
      <c r="D52" s="232">
        <v>1242</v>
      </c>
      <c r="E52" s="232">
        <v>708</v>
      </c>
      <c r="F52" s="232">
        <v>329</v>
      </c>
      <c r="G52" s="232">
        <v>0</v>
      </c>
      <c r="H52" s="232">
        <v>295</v>
      </c>
      <c r="I52" s="232">
        <v>140</v>
      </c>
      <c r="J52" s="232">
        <v>0</v>
      </c>
      <c r="K52" s="232">
        <v>0</v>
      </c>
      <c r="L52" s="232">
        <v>159</v>
      </c>
      <c r="M52" s="232">
        <v>120</v>
      </c>
      <c r="N52" s="232">
        <v>0</v>
      </c>
      <c r="O52" s="232">
        <v>0</v>
      </c>
      <c r="P52" s="233"/>
    </row>
    <row r="53" spans="1:16" ht="18.75" customHeight="1">
      <c r="A53" s="226">
        <v>42</v>
      </c>
      <c r="B53" s="231" t="s">
        <v>451</v>
      </c>
      <c r="C53" s="227" t="s">
        <v>452</v>
      </c>
      <c r="D53" s="232">
        <v>1303</v>
      </c>
      <c r="E53" s="232">
        <v>538</v>
      </c>
      <c r="F53" s="232">
        <v>215</v>
      </c>
      <c r="G53" s="232">
        <v>0</v>
      </c>
      <c r="H53" s="232">
        <v>152</v>
      </c>
      <c r="I53" s="232">
        <v>91</v>
      </c>
      <c r="J53" s="232">
        <v>0</v>
      </c>
      <c r="K53" s="232">
        <v>0</v>
      </c>
      <c r="L53" s="232">
        <v>26</v>
      </c>
      <c r="M53" s="232">
        <v>21</v>
      </c>
      <c r="N53" s="232">
        <v>0</v>
      </c>
      <c r="O53" s="232">
        <v>0</v>
      </c>
      <c r="P53" s="233"/>
    </row>
    <row r="54" spans="1:16" ht="15" customHeight="1">
      <c r="A54" s="226">
        <v>43</v>
      </c>
      <c r="B54" s="231" t="s">
        <v>453</v>
      </c>
      <c r="C54" s="227" t="s">
        <v>454</v>
      </c>
      <c r="D54" s="232">
        <v>115</v>
      </c>
      <c r="E54" s="232">
        <v>26</v>
      </c>
      <c r="F54" s="232">
        <v>40</v>
      </c>
      <c r="G54" s="232">
        <v>0</v>
      </c>
      <c r="H54" s="232">
        <v>191</v>
      </c>
      <c r="I54" s="232">
        <v>16</v>
      </c>
      <c r="J54" s="232">
        <v>0</v>
      </c>
      <c r="K54" s="232">
        <v>0</v>
      </c>
      <c r="L54" s="232">
        <v>7</v>
      </c>
      <c r="M54" s="232">
        <v>0</v>
      </c>
      <c r="N54" s="232">
        <v>0</v>
      </c>
      <c r="O54" s="232">
        <v>0</v>
      </c>
      <c r="P54" s="233"/>
    </row>
    <row r="55" spans="1:16" ht="18" customHeight="1">
      <c r="A55" s="226">
        <v>44</v>
      </c>
      <c r="B55" s="231" t="s">
        <v>455</v>
      </c>
      <c r="C55" s="227" t="s">
        <v>456</v>
      </c>
      <c r="D55" s="232">
        <v>31</v>
      </c>
      <c r="E55" s="232">
        <v>7</v>
      </c>
      <c r="F55" s="232">
        <v>1</v>
      </c>
      <c r="G55" s="232">
        <v>0</v>
      </c>
      <c r="H55" s="232">
        <v>1</v>
      </c>
      <c r="I55" s="232">
        <v>0</v>
      </c>
      <c r="J55" s="232">
        <v>0</v>
      </c>
      <c r="K55" s="232">
        <v>0</v>
      </c>
      <c r="L55" s="232">
        <v>0</v>
      </c>
      <c r="M55" s="232">
        <v>0</v>
      </c>
      <c r="N55" s="232">
        <v>0</v>
      </c>
      <c r="O55" s="232">
        <v>0</v>
      </c>
      <c r="P55" s="233"/>
    </row>
    <row r="56" spans="1:16" ht="17.25" customHeight="1">
      <c r="A56" s="226">
        <v>45</v>
      </c>
      <c r="B56" s="231" t="s">
        <v>457</v>
      </c>
      <c r="C56" s="227" t="s">
        <v>458</v>
      </c>
      <c r="D56" s="232">
        <v>2</v>
      </c>
      <c r="E56" s="232">
        <v>0</v>
      </c>
      <c r="F56" s="232">
        <v>1</v>
      </c>
      <c r="G56" s="232">
        <v>0</v>
      </c>
      <c r="H56" s="232">
        <v>2</v>
      </c>
      <c r="I56" s="232">
        <v>0</v>
      </c>
      <c r="J56" s="232">
        <v>0</v>
      </c>
      <c r="K56" s="232">
        <v>0</v>
      </c>
      <c r="L56" s="232">
        <v>0</v>
      </c>
      <c r="M56" s="232">
        <v>0</v>
      </c>
      <c r="N56" s="232">
        <v>0</v>
      </c>
      <c r="O56" s="232">
        <v>0</v>
      </c>
      <c r="P56" s="233"/>
    </row>
    <row r="57" spans="1:16" ht="18.75" customHeight="1">
      <c r="A57" s="226">
        <v>46</v>
      </c>
      <c r="B57" s="231" t="s">
        <v>459</v>
      </c>
      <c r="C57" s="227" t="s">
        <v>460</v>
      </c>
      <c r="D57" s="232">
        <v>32</v>
      </c>
      <c r="E57" s="232">
        <v>13</v>
      </c>
      <c r="F57" s="232">
        <v>13</v>
      </c>
      <c r="G57" s="232">
        <v>0</v>
      </c>
      <c r="H57" s="232">
        <v>0</v>
      </c>
      <c r="I57" s="232">
        <v>0</v>
      </c>
      <c r="J57" s="232">
        <v>0</v>
      </c>
      <c r="K57" s="232">
        <v>0</v>
      </c>
      <c r="L57" s="232">
        <v>0</v>
      </c>
      <c r="M57" s="232">
        <v>0</v>
      </c>
      <c r="N57" s="232">
        <v>0</v>
      </c>
      <c r="O57" s="232">
        <v>0</v>
      </c>
      <c r="P57" s="233"/>
    </row>
    <row r="58" spans="1:16" ht="21.75" customHeight="1">
      <c r="A58" s="226">
        <v>47</v>
      </c>
      <c r="B58" s="231" t="s">
        <v>461</v>
      </c>
      <c r="C58" s="227" t="s">
        <v>462</v>
      </c>
      <c r="D58" s="232">
        <v>79</v>
      </c>
      <c r="E58" s="232">
        <v>37</v>
      </c>
      <c r="F58" s="232">
        <v>2</v>
      </c>
      <c r="G58" s="232">
        <v>0</v>
      </c>
      <c r="H58" s="232">
        <v>25</v>
      </c>
      <c r="I58" s="232">
        <v>13</v>
      </c>
      <c r="J58" s="232">
        <v>0</v>
      </c>
      <c r="K58" s="232">
        <v>0</v>
      </c>
      <c r="L58" s="232">
        <v>0</v>
      </c>
      <c r="M58" s="232">
        <v>0</v>
      </c>
      <c r="N58" s="232">
        <v>0</v>
      </c>
      <c r="O58" s="232">
        <v>0</v>
      </c>
      <c r="P58" s="233"/>
    </row>
    <row r="59" spans="1:16" ht="19.5" customHeight="1">
      <c r="A59" s="226">
        <v>48</v>
      </c>
      <c r="B59" s="231" t="s">
        <v>463</v>
      </c>
      <c r="C59" s="227" t="s">
        <v>464</v>
      </c>
      <c r="D59" s="232">
        <v>14</v>
      </c>
      <c r="E59" s="232">
        <v>10</v>
      </c>
      <c r="F59" s="232">
        <v>10</v>
      </c>
      <c r="G59" s="232">
        <v>0</v>
      </c>
      <c r="H59" s="232">
        <v>6</v>
      </c>
      <c r="I59" s="232">
        <v>3</v>
      </c>
      <c r="J59" s="232">
        <v>0</v>
      </c>
      <c r="K59" s="232">
        <v>0</v>
      </c>
      <c r="L59" s="232">
        <v>0</v>
      </c>
      <c r="M59" s="232">
        <v>0</v>
      </c>
      <c r="N59" s="232">
        <v>0</v>
      </c>
      <c r="O59" s="232">
        <v>0</v>
      </c>
      <c r="P59" s="233"/>
    </row>
    <row r="60" spans="1:16" ht="20.25" customHeight="1">
      <c r="A60" s="226">
        <v>49</v>
      </c>
      <c r="B60" s="231" t="s">
        <v>465</v>
      </c>
      <c r="C60" s="227" t="s">
        <v>466</v>
      </c>
      <c r="D60" s="232">
        <v>1</v>
      </c>
      <c r="E60" s="232">
        <v>1</v>
      </c>
      <c r="F60" s="232">
        <v>0</v>
      </c>
      <c r="G60" s="232">
        <v>0</v>
      </c>
      <c r="H60" s="232">
        <v>0</v>
      </c>
      <c r="I60" s="232">
        <v>0</v>
      </c>
      <c r="J60" s="232">
        <v>0</v>
      </c>
      <c r="K60" s="232">
        <v>0</v>
      </c>
      <c r="L60" s="232">
        <v>0</v>
      </c>
      <c r="M60" s="232">
        <v>0</v>
      </c>
      <c r="N60" s="232">
        <v>0</v>
      </c>
      <c r="O60" s="232">
        <v>0</v>
      </c>
      <c r="P60" s="233"/>
    </row>
    <row r="61" spans="1:16" ht="22.5" customHeight="1">
      <c r="A61" s="226">
        <v>50</v>
      </c>
      <c r="B61" s="231" t="s">
        <v>467</v>
      </c>
      <c r="C61" s="227" t="s">
        <v>468</v>
      </c>
      <c r="D61" s="232">
        <v>0</v>
      </c>
      <c r="E61" s="232">
        <v>0</v>
      </c>
      <c r="F61" s="232">
        <v>0</v>
      </c>
      <c r="G61" s="232">
        <v>0</v>
      </c>
      <c r="H61" s="232">
        <v>0</v>
      </c>
      <c r="I61" s="232">
        <v>0</v>
      </c>
      <c r="J61" s="232">
        <v>0</v>
      </c>
      <c r="K61" s="232">
        <v>0</v>
      </c>
      <c r="L61" s="232">
        <v>0</v>
      </c>
      <c r="M61" s="232">
        <v>0</v>
      </c>
      <c r="N61" s="232">
        <v>0</v>
      </c>
      <c r="O61" s="232">
        <v>0</v>
      </c>
      <c r="P61" s="233"/>
    </row>
    <row r="62" spans="1:16" ht="21" customHeight="1">
      <c r="A62" s="226">
        <v>51</v>
      </c>
      <c r="B62" s="231" t="s">
        <v>469</v>
      </c>
      <c r="C62" s="227" t="s">
        <v>470</v>
      </c>
      <c r="D62" s="232">
        <v>17</v>
      </c>
      <c r="E62" s="232">
        <v>8</v>
      </c>
      <c r="F62" s="232">
        <v>1</v>
      </c>
      <c r="G62" s="232">
        <v>0</v>
      </c>
      <c r="H62" s="232">
        <v>1</v>
      </c>
      <c r="I62" s="232">
        <v>0</v>
      </c>
      <c r="J62" s="232">
        <v>0</v>
      </c>
      <c r="K62" s="232">
        <v>0</v>
      </c>
      <c r="L62" s="232">
        <v>0</v>
      </c>
      <c r="M62" s="232">
        <v>0</v>
      </c>
      <c r="N62" s="232">
        <v>0</v>
      </c>
      <c r="O62" s="232">
        <v>0</v>
      </c>
      <c r="P62" s="233"/>
    </row>
    <row r="63" spans="1:16" ht="20.25" customHeight="1">
      <c r="A63" s="226">
        <v>52</v>
      </c>
      <c r="B63" s="231" t="s">
        <v>471</v>
      </c>
      <c r="C63" s="227" t="s">
        <v>472</v>
      </c>
      <c r="D63" s="232">
        <v>216</v>
      </c>
      <c r="E63" s="232">
        <v>105</v>
      </c>
      <c r="F63" s="232">
        <v>45</v>
      </c>
      <c r="G63" s="232">
        <v>0</v>
      </c>
      <c r="H63" s="232">
        <v>40</v>
      </c>
      <c r="I63" s="232">
        <v>22</v>
      </c>
      <c r="J63" s="232">
        <v>0</v>
      </c>
      <c r="K63" s="232">
        <v>0</v>
      </c>
      <c r="L63" s="232">
        <v>0</v>
      </c>
      <c r="M63" s="232">
        <v>0</v>
      </c>
      <c r="N63" s="232">
        <v>0</v>
      </c>
      <c r="O63" s="232">
        <v>0</v>
      </c>
      <c r="P63" s="233"/>
    </row>
    <row r="64" spans="1:16" ht="22.5" customHeight="1">
      <c r="A64" s="226">
        <v>53</v>
      </c>
      <c r="B64" s="231" t="s">
        <v>473</v>
      </c>
      <c r="C64" s="227" t="s">
        <v>474</v>
      </c>
      <c r="D64" s="232">
        <v>625</v>
      </c>
      <c r="E64" s="232">
        <v>301</v>
      </c>
      <c r="F64" s="232">
        <v>262</v>
      </c>
      <c r="G64" s="232">
        <v>0</v>
      </c>
      <c r="H64" s="232">
        <v>84</v>
      </c>
      <c r="I64" s="232">
        <v>37</v>
      </c>
      <c r="J64" s="232">
        <v>0</v>
      </c>
      <c r="K64" s="232">
        <v>0</v>
      </c>
      <c r="L64" s="232">
        <v>39</v>
      </c>
      <c r="M64" s="232">
        <v>6</v>
      </c>
      <c r="N64" s="232">
        <v>0</v>
      </c>
      <c r="O64" s="232">
        <v>0</v>
      </c>
      <c r="P64" s="233"/>
    </row>
    <row r="65" spans="1:16" ht="21" customHeight="1">
      <c r="A65" s="226">
        <v>54</v>
      </c>
      <c r="B65" s="231" t="s">
        <v>475</v>
      </c>
      <c r="C65" s="227" t="s">
        <v>476</v>
      </c>
      <c r="D65" s="232">
        <v>4</v>
      </c>
      <c r="E65" s="232">
        <v>0</v>
      </c>
      <c r="F65" s="232">
        <v>0</v>
      </c>
      <c r="G65" s="232">
        <v>0</v>
      </c>
      <c r="H65" s="232">
        <v>2</v>
      </c>
      <c r="I65" s="232">
        <v>0</v>
      </c>
      <c r="J65" s="232">
        <v>0</v>
      </c>
      <c r="K65" s="232">
        <v>0</v>
      </c>
      <c r="L65" s="232">
        <v>0</v>
      </c>
      <c r="M65" s="232">
        <v>0</v>
      </c>
      <c r="N65" s="232">
        <v>0</v>
      </c>
      <c r="O65" s="232">
        <v>0</v>
      </c>
      <c r="P65" s="233"/>
    </row>
    <row r="66" spans="1:16" ht="23.25" customHeight="1">
      <c r="A66" s="226">
        <v>55</v>
      </c>
      <c r="B66" s="231" t="s">
        <v>477</v>
      </c>
      <c r="C66" s="227" t="s">
        <v>478</v>
      </c>
      <c r="D66" s="232">
        <v>1</v>
      </c>
      <c r="E66" s="232">
        <v>0</v>
      </c>
      <c r="F66" s="232">
        <v>0</v>
      </c>
      <c r="G66" s="232">
        <v>0</v>
      </c>
      <c r="H66" s="232">
        <v>0</v>
      </c>
      <c r="I66" s="232">
        <v>0</v>
      </c>
      <c r="J66" s="232">
        <v>0</v>
      </c>
      <c r="K66" s="232">
        <v>0</v>
      </c>
      <c r="L66" s="232">
        <v>0</v>
      </c>
      <c r="M66" s="232">
        <v>0</v>
      </c>
      <c r="N66" s="232">
        <v>0</v>
      </c>
      <c r="O66" s="232">
        <v>0</v>
      </c>
      <c r="P66" s="233"/>
    </row>
    <row r="67" spans="1:16" ht="22.5" customHeight="1">
      <c r="A67" s="226">
        <v>56</v>
      </c>
      <c r="B67" s="231" t="s">
        <v>479</v>
      </c>
      <c r="C67" s="227" t="s">
        <v>480</v>
      </c>
      <c r="D67" s="232">
        <v>1</v>
      </c>
      <c r="E67" s="232">
        <v>1</v>
      </c>
      <c r="F67" s="232">
        <v>0</v>
      </c>
      <c r="G67" s="232">
        <v>0</v>
      </c>
      <c r="H67" s="232">
        <v>1</v>
      </c>
      <c r="I67" s="232">
        <v>1</v>
      </c>
      <c r="J67" s="232">
        <v>0</v>
      </c>
      <c r="K67" s="232">
        <v>0</v>
      </c>
      <c r="L67" s="232">
        <v>0</v>
      </c>
      <c r="M67" s="232">
        <v>0</v>
      </c>
      <c r="N67" s="232">
        <v>0</v>
      </c>
      <c r="O67" s="232">
        <v>0</v>
      </c>
      <c r="P67" s="233"/>
    </row>
    <row r="68" spans="1:16" ht="43.5" customHeight="1">
      <c r="A68" s="226">
        <v>57</v>
      </c>
      <c r="B68" s="231" t="s">
        <v>481</v>
      </c>
      <c r="C68" s="227" t="s">
        <v>482</v>
      </c>
      <c r="D68" s="232">
        <v>9839</v>
      </c>
      <c r="E68" s="232">
        <v>5032</v>
      </c>
      <c r="F68" s="232">
        <v>114</v>
      </c>
      <c r="G68" s="232">
        <v>0</v>
      </c>
      <c r="H68" s="232">
        <v>980</v>
      </c>
      <c r="I68" s="232">
        <v>679</v>
      </c>
      <c r="J68" s="232">
        <v>0</v>
      </c>
      <c r="K68" s="232">
        <v>0</v>
      </c>
      <c r="L68" s="232">
        <v>53</v>
      </c>
      <c r="M68" s="232">
        <v>31</v>
      </c>
      <c r="N68" s="232">
        <v>0</v>
      </c>
      <c r="O68" s="232">
        <v>0</v>
      </c>
      <c r="P68" s="233"/>
    </row>
    <row r="69" spans="1:16" s="230" customFormat="1" ht="22.5" customHeight="1">
      <c r="A69" s="226"/>
      <c r="B69" s="227" t="s">
        <v>483</v>
      </c>
      <c r="C69" s="227" t="s">
        <v>484</v>
      </c>
      <c r="D69" s="228">
        <v>32616</v>
      </c>
      <c r="E69" s="228">
        <v>17352</v>
      </c>
      <c r="F69" s="228">
        <v>2514</v>
      </c>
      <c r="G69" s="228">
        <v>0</v>
      </c>
      <c r="H69" s="228">
        <v>6538</v>
      </c>
      <c r="I69" s="228">
        <v>2354</v>
      </c>
      <c r="J69" s="228">
        <v>7</v>
      </c>
      <c r="K69" s="228">
        <v>0</v>
      </c>
      <c r="L69" s="228">
        <v>344</v>
      </c>
      <c r="M69" s="228">
        <v>149</v>
      </c>
      <c r="N69" s="228">
        <v>0</v>
      </c>
      <c r="O69" s="228">
        <v>0</v>
      </c>
      <c r="P69" s="229"/>
    </row>
    <row r="70" spans="1:16" ht="27.75" customHeight="1">
      <c r="A70" s="226">
        <v>58</v>
      </c>
      <c r="B70" s="231" t="s">
        <v>485</v>
      </c>
      <c r="C70" s="227" t="s">
        <v>486</v>
      </c>
      <c r="D70" s="232">
        <v>1068</v>
      </c>
      <c r="E70" s="232">
        <v>274</v>
      </c>
      <c r="F70" s="232">
        <v>74</v>
      </c>
      <c r="G70" s="232">
        <v>0</v>
      </c>
      <c r="H70" s="232">
        <v>587</v>
      </c>
      <c r="I70" s="232">
        <v>37</v>
      </c>
      <c r="J70" s="232">
        <v>0</v>
      </c>
      <c r="K70" s="232">
        <v>0</v>
      </c>
      <c r="L70" s="232">
        <v>5</v>
      </c>
      <c r="M70" s="232">
        <v>5</v>
      </c>
      <c r="N70" s="232">
        <v>0</v>
      </c>
      <c r="O70" s="232">
        <v>0</v>
      </c>
      <c r="P70" s="233"/>
    </row>
    <row r="71" spans="1:16" ht="21" customHeight="1">
      <c r="A71" s="226">
        <v>59</v>
      </c>
      <c r="B71" s="231" t="s">
        <v>487</v>
      </c>
      <c r="C71" s="227" t="s">
        <v>488</v>
      </c>
      <c r="D71" s="232">
        <v>463</v>
      </c>
      <c r="E71" s="232">
        <v>213</v>
      </c>
      <c r="F71" s="232">
        <v>7</v>
      </c>
      <c r="G71" s="232">
        <v>0</v>
      </c>
      <c r="H71" s="232">
        <v>292</v>
      </c>
      <c r="I71" s="232">
        <v>27</v>
      </c>
      <c r="J71" s="232">
        <v>4</v>
      </c>
      <c r="K71" s="232">
        <v>0</v>
      </c>
      <c r="L71" s="232">
        <v>22</v>
      </c>
      <c r="M71" s="232">
        <v>0</v>
      </c>
      <c r="N71" s="232">
        <v>0</v>
      </c>
      <c r="O71" s="232">
        <v>0</v>
      </c>
      <c r="P71" s="233"/>
    </row>
    <row r="72" spans="1:16" ht="24" customHeight="1">
      <c r="A72" s="226">
        <v>60</v>
      </c>
      <c r="B72" s="231" t="s">
        <v>489</v>
      </c>
      <c r="C72" s="227" t="s">
        <v>490</v>
      </c>
      <c r="D72" s="232">
        <v>667</v>
      </c>
      <c r="E72" s="232">
        <v>302</v>
      </c>
      <c r="F72" s="232">
        <v>5</v>
      </c>
      <c r="G72" s="232">
        <v>0</v>
      </c>
      <c r="H72" s="232">
        <v>290</v>
      </c>
      <c r="I72" s="232">
        <v>61</v>
      </c>
      <c r="J72" s="232">
        <v>3</v>
      </c>
      <c r="K72" s="232">
        <v>0</v>
      </c>
      <c r="L72" s="232">
        <v>1</v>
      </c>
      <c r="M72" s="232">
        <v>1</v>
      </c>
      <c r="N72" s="232">
        <v>0</v>
      </c>
      <c r="O72" s="232">
        <v>0</v>
      </c>
      <c r="P72" s="233"/>
    </row>
    <row r="73" spans="1:16" ht="19.5" customHeight="1">
      <c r="A73" s="226">
        <v>61</v>
      </c>
      <c r="B73" s="231" t="s">
        <v>491</v>
      </c>
      <c r="C73" s="227" t="s">
        <v>492</v>
      </c>
      <c r="D73" s="232">
        <v>371</v>
      </c>
      <c r="E73" s="232">
        <v>173</v>
      </c>
      <c r="F73" s="232">
        <v>4</v>
      </c>
      <c r="G73" s="232">
        <v>0</v>
      </c>
      <c r="H73" s="232">
        <v>141</v>
      </c>
      <c r="I73" s="232">
        <v>63</v>
      </c>
      <c r="J73" s="232">
        <v>0</v>
      </c>
      <c r="K73" s="232">
        <v>0</v>
      </c>
      <c r="L73" s="232">
        <v>0</v>
      </c>
      <c r="M73" s="232">
        <v>0</v>
      </c>
      <c r="N73" s="232">
        <v>0</v>
      </c>
      <c r="O73" s="232">
        <v>0</v>
      </c>
      <c r="P73" s="233"/>
    </row>
    <row r="74" spans="1:16" ht="40.5" customHeight="1">
      <c r="A74" s="226">
        <v>62</v>
      </c>
      <c r="B74" s="231" t="s">
        <v>493</v>
      </c>
      <c r="C74" s="227" t="s">
        <v>494</v>
      </c>
      <c r="D74" s="232">
        <v>435</v>
      </c>
      <c r="E74" s="232">
        <v>115</v>
      </c>
      <c r="F74" s="232">
        <v>3</v>
      </c>
      <c r="G74" s="232">
        <v>0</v>
      </c>
      <c r="H74" s="232">
        <v>240</v>
      </c>
      <c r="I74" s="232">
        <v>100</v>
      </c>
      <c r="J74" s="232">
        <v>0</v>
      </c>
      <c r="K74" s="232">
        <v>0</v>
      </c>
      <c r="L74" s="232">
        <v>3</v>
      </c>
      <c r="M74" s="232">
        <v>3</v>
      </c>
      <c r="N74" s="232">
        <v>0</v>
      </c>
      <c r="O74" s="232">
        <v>0</v>
      </c>
      <c r="P74" s="233"/>
    </row>
    <row r="75" spans="1:16" ht="31.5" customHeight="1">
      <c r="A75" s="226">
        <v>63</v>
      </c>
      <c r="B75" s="231" t="s">
        <v>495</v>
      </c>
      <c r="C75" s="227" t="s">
        <v>496</v>
      </c>
      <c r="D75" s="232">
        <v>579</v>
      </c>
      <c r="E75" s="232">
        <v>299</v>
      </c>
      <c r="F75" s="232">
        <v>9</v>
      </c>
      <c r="G75" s="232">
        <v>0</v>
      </c>
      <c r="H75" s="232">
        <v>160</v>
      </c>
      <c r="I75" s="232">
        <v>41</v>
      </c>
      <c r="J75" s="232">
        <v>0</v>
      </c>
      <c r="K75" s="232">
        <v>0</v>
      </c>
      <c r="L75" s="232">
        <v>0</v>
      </c>
      <c r="M75" s="232">
        <v>0</v>
      </c>
      <c r="N75" s="232">
        <v>0</v>
      </c>
      <c r="O75" s="232">
        <v>0</v>
      </c>
      <c r="P75" s="233"/>
    </row>
    <row r="76" spans="1:16" ht="21.75" customHeight="1">
      <c r="A76" s="226">
        <v>64</v>
      </c>
      <c r="B76" s="231" t="s">
        <v>497</v>
      </c>
      <c r="C76" s="227" t="s">
        <v>498</v>
      </c>
      <c r="D76" s="232">
        <v>98</v>
      </c>
      <c r="E76" s="232">
        <v>35</v>
      </c>
      <c r="F76" s="232">
        <v>0</v>
      </c>
      <c r="G76" s="232">
        <v>0</v>
      </c>
      <c r="H76" s="232">
        <v>26</v>
      </c>
      <c r="I76" s="232">
        <v>11</v>
      </c>
      <c r="J76" s="232">
        <v>0</v>
      </c>
      <c r="K76" s="232">
        <v>0</v>
      </c>
      <c r="L76" s="232">
        <v>0</v>
      </c>
      <c r="M76" s="232">
        <v>0</v>
      </c>
      <c r="N76" s="232">
        <v>0</v>
      </c>
      <c r="O76" s="232">
        <v>0</v>
      </c>
      <c r="P76" s="233"/>
    </row>
    <row r="77" spans="1:16" ht="29.25" customHeight="1">
      <c r="A77" s="226">
        <v>65</v>
      </c>
      <c r="B77" s="231" t="s">
        <v>499</v>
      </c>
      <c r="C77" s="227" t="s">
        <v>500</v>
      </c>
      <c r="D77" s="232">
        <v>230</v>
      </c>
      <c r="E77" s="232">
        <v>117</v>
      </c>
      <c r="F77" s="232">
        <v>6</v>
      </c>
      <c r="G77" s="232">
        <v>0</v>
      </c>
      <c r="H77" s="232">
        <v>87</v>
      </c>
      <c r="I77" s="232">
        <v>59</v>
      </c>
      <c r="J77" s="232">
        <v>0</v>
      </c>
      <c r="K77" s="232">
        <v>0</v>
      </c>
      <c r="L77" s="232">
        <v>0</v>
      </c>
      <c r="M77" s="232">
        <v>0</v>
      </c>
      <c r="N77" s="232">
        <v>0</v>
      </c>
      <c r="O77" s="232">
        <v>0</v>
      </c>
      <c r="P77" s="233"/>
    </row>
    <row r="78" spans="1:16" ht="20.25" customHeight="1">
      <c r="A78" s="226">
        <v>66</v>
      </c>
      <c r="B78" s="231" t="s">
        <v>501</v>
      </c>
      <c r="C78" s="227" t="s">
        <v>502</v>
      </c>
      <c r="D78" s="232">
        <v>87</v>
      </c>
      <c r="E78" s="232">
        <v>61</v>
      </c>
      <c r="F78" s="232">
        <v>1</v>
      </c>
      <c r="G78" s="232">
        <v>0</v>
      </c>
      <c r="H78" s="232">
        <v>26</v>
      </c>
      <c r="I78" s="232">
        <v>0</v>
      </c>
      <c r="J78" s="232">
        <v>0</v>
      </c>
      <c r="K78" s="232">
        <v>0</v>
      </c>
      <c r="L78" s="232">
        <v>0</v>
      </c>
      <c r="M78" s="232">
        <v>0</v>
      </c>
      <c r="N78" s="232">
        <v>0</v>
      </c>
      <c r="O78" s="232">
        <v>0</v>
      </c>
      <c r="P78" s="233"/>
    </row>
    <row r="79" spans="1:16" ht="31.5" customHeight="1">
      <c r="A79" s="226">
        <v>67</v>
      </c>
      <c r="B79" s="231" t="s">
        <v>503</v>
      </c>
      <c r="C79" s="227" t="s">
        <v>504</v>
      </c>
      <c r="D79" s="232">
        <v>426</v>
      </c>
      <c r="E79" s="232">
        <v>154</v>
      </c>
      <c r="F79" s="232">
        <v>8</v>
      </c>
      <c r="G79" s="232">
        <v>0</v>
      </c>
      <c r="H79" s="232">
        <v>1058</v>
      </c>
      <c r="I79" s="232">
        <v>73</v>
      </c>
      <c r="J79" s="232">
        <v>0</v>
      </c>
      <c r="K79" s="232">
        <v>0</v>
      </c>
      <c r="L79" s="232">
        <v>7</v>
      </c>
      <c r="M79" s="232">
        <v>4</v>
      </c>
      <c r="N79" s="232">
        <v>0</v>
      </c>
      <c r="O79" s="232">
        <v>0</v>
      </c>
      <c r="P79" s="233"/>
    </row>
    <row r="80" spans="1:16" ht="33" customHeight="1">
      <c r="A80" s="226">
        <v>68</v>
      </c>
      <c r="B80" s="231" t="s">
        <v>505</v>
      </c>
      <c r="C80" s="227" t="s">
        <v>506</v>
      </c>
      <c r="D80" s="232">
        <v>608</v>
      </c>
      <c r="E80" s="232">
        <v>423</v>
      </c>
      <c r="F80" s="232">
        <v>66</v>
      </c>
      <c r="G80" s="232">
        <v>0</v>
      </c>
      <c r="H80" s="232">
        <v>55</v>
      </c>
      <c r="I80" s="232">
        <v>25</v>
      </c>
      <c r="J80" s="232">
        <v>0</v>
      </c>
      <c r="K80" s="232">
        <v>0</v>
      </c>
      <c r="L80" s="232">
        <v>19</v>
      </c>
      <c r="M80" s="232">
        <v>11</v>
      </c>
      <c r="N80" s="232">
        <v>0</v>
      </c>
      <c r="O80" s="232">
        <v>0</v>
      </c>
      <c r="P80" s="233"/>
    </row>
    <row r="81" spans="1:16" ht="32.25" customHeight="1">
      <c r="A81" s="226">
        <v>69</v>
      </c>
      <c r="B81" s="231" t="s">
        <v>507</v>
      </c>
      <c r="C81" s="227" t="s">
        <v>508</v>
      </c>
      <c r="D81" s="232">
        <v>442</v>
      </c>
      <c r="E81" s="232">
        <v>186</v>
      </c>
      <c r="F81" s="232">
        <v>52</v>
      </c>
      <c r="G81" s="232">
        <v>0</v>
      </c>
      <c r="H81" s="232">
        <v>92</v>
      </c>
      <c r="I81" s="232">
        <v>9</v>
      </c>
      <c r="J81" s="232">
        <v>0</v>
      </c>
      <c r="K81" s="232">
        <v>0</v>
      </c>
      <c r="L81" s="232">
        <v>1</v>
      </c>
      <c r="M81" s="232">
        <v>0</v>
      </c>
      <c r="N81" s="232">
        <v>0</v>
      </c>
      <c r="O81" s="232">
        <v>0</v>
      </c>
      <c r="P81" s="233"/>
    </row>
    <row r="82" spans="1:16" ht="18.75" customHeight="1">
      <c r="A82" s="226">
        <v>70</v>
      </c>
      <c r="B82" s="231" t="s">
        <v>509</v>
      </c>
      <c r="C82" s="227" t="s">
        <v>510</v>
      </c>
      <c r="D82" s="232">
        <v>24</v>
      </c>
      <c r="E82" s="232">
        <v>5</v>
      </c>
      <c r="F82" s="232">
        <v>5</v>
      </c>
      <c r="G82" s="232">
        <v>0</v>
      </c>
      <c r="H82" s="232">
        <v>6</v>
      </c>
      <c r="I82" s="232">
        <v>0</v>
      </c>
      <c r="J82" s="232">
        <v>0</v>
      </c>
      <c r="K82" s="232">
        <v>0</v>
      </c>
      <c r="L82" s="232">
        <v>0</v>
      </c>
      <c r="M82" s="232">
        <v>0</v>
      </c>
      <c r="N82" s="232">
        <v>0</v>
      </c>
      <c r="O82" s="232">
        <v>0</v>
      </c>
      <c r="P82" s="233"/>
    </row>
    <row r="83" spans="1:16" ht="30" customHeight="1">
      <c r="A83" s="226">
        <v>71</v>
      </c>
      <c r="B83" s="231" t="s">
        <v>511</v>
      </c>
      <c r="C83" s="227" t="s">
        <v>512</v>
      </c>
      <c r="D83" s="232">
        <v>200</v>
      </c>
      <c r="E83" s="232">
        <v>156</v>
      </c>
      <c r="F83" s="232">
        <v>10</v>
      </c>
      <c r="G83" s="232">
        <v>0</v>
      </c>
      <c r="H83" s="232">
        <v>9</v>
      </c>
      <c r="I83" s="232">
        <v>3</v>
      </c>
      <c r="J83" s="232">
        <v>0</v>
      </c>
      <c r="K83" s="232">
        <v>0</v>
      </c>
      <c r="L83" s="232">
        <v>5</v>
      </c>
      <c r="M83" s="232">
        <v>4</v>
      </c>
      <c r="N83" s="232">
        <v>0</v>
      </c>
      <c r="O83" s="232">
        <v>0</v>
      </c>
      <c r="P83" s="233"/>
    </row>
    <row r="84" spans="1:16" ht="30.75" customHeight="1">
      <c r="A84" s="226">
        <v>72</v>
      </c>
      <c r="B84" s="231" t="s">
        <v>513</v>
      </c>
      <c r="C84" s="227" t="s">
        <v>514</v>
      </c>
      <c r="D84" s="232">
        <v>274</v>
      </c>
      <c r="E84" s="232">
        <v>161</v>
      </c>
      <c r="F84" s="232">
        <v>6</v>
      </c>
      <c r="G84" s="232">
        <v>0</v>
      </c>
      <c r="H84" s="232">
        <v>24</v>
      </c>
      <c r="I84" s="232">
        <v>10</v>
      </c>
      <c r="J84" s="232">
        <v>0</v>
      </c>
      <c r="K84" s="232">
        <v>0</v>
      </c>
      <c r="L84" s="232">
        <v>1</v>
      </c>
      <c r="M84" s="232">
        <v>0</v>
      </c>
      <c r="N84" s="232">
        <v>0</v>
      </c>
      <c r="O84" s="232">
        <v>0</v>
      </c>
      <c r="P84" s="233"/>
    </row>
    <row r="85" spans="1:16" ht="23.25" customHeight="1">
      <c r="A85" s="226">
        <v>73</v>
      </c>
      <c r="B85" s="231" t="s">
        <v>515</v>
      </c>
      <c r="C85" s="227" t="s">
        <v>516</v>
      </c>
      <c r="D85" s="232">
        <v>814</v>
      </c>
      <c r="E85" s="232">
        <v>801</v>
      </c>
      <c r="F85" s="232">
        <v>0</v>
      </c>
      <c r="G85" s="232">
        <v>0</v>
      </c>
      <c r="H85" s="232">
        <v>171</v>
      </c>
      <c r="I85" s="232">
        <v>167</v>
      </c>
      <c r="J85" s="232">
        <v>0</v>
      </c>
      <c r="K85" s="232">
        <v>0</v>
      </c>
      <c r="L85" s="232">
        <v>3</v>
      </c>
      <c r="M85" s="232">
        <v>0</v>
      </c>
      <c r="N85" s="232">
        <v>0</v>
      </c>
      <c r="O85" s="232">
        <v>0</v>
      </c>
      <c r="P85" s="233"/>
    </row>
    <row r="86" spans="1:16" ht="30.75" customHeight="1">
      <c r="A86" s="226">
        <v>74</v>
      </c>
      <c r="B86" s="231" t="s">
        <v>517</v>
      </c>
      <c r="C86" s="227" t="s">
        <v>518</v>
      </c>
      <c r="D86" s="232">
        <v>59</v>
      </c>
      <c r="E86" s="232">
        <v>61</v>
      </c>
      <c r="F86" s="232">
        <v>0</v>
      </c>
      <c r="G86" s="232">
        <v>0</v>
      </c>
      <c r="H86" s="232">
        <v>21</v>
      </c>
      <c r="I86" s="232">
        <v>21</v>
      </c>
      <c r="J86" s="232">
        <v>0</v>
      </c>
      <c r="K86" s="232">
        <v>0</v>
      </c>
      <c r="L86" s="232">
        <v>1</v>
      </c>
      <c r="M86" s="232">
        <v>0</v>
      </c>
      <c r="N86" s="232">
        <v>0</v>
      </c>
      <c r="O86" s="232">
        <v>0</v>
      </c>
      <c r="P86" s="233"/>
    </row>
    <row r="87" spans="1:16" ht="21.75" customHeight="1">
      <c r="A87" s="226">
        <v>75</v>
      </c>
      <c r="B87" s="231" t="s">
        <v>519</v>
      </c>
      <c r="C87" s="227" t="s">
        <v>520</v>
      </c>
      <c r="D87" s="232">
        <v>390</v>
      </c>
      <c r="E87" s="232">
        <v>390</v>
      </c>
      <c r="F87" s="232">
        <v>0</v>
      </c>
      <c r="G87" s="232">
        <v>0</v>
      </c>
      <c r="H87" s="232">
        <v>65</v>
      </c>
      <c r="I87" s="232">
        <v>65</v>
      </c>
      <c r="J87" s="232">
        <v>0</v>
      </c>
      <c r="K87" s="232">
        <v>0</v>
      </c>
      <c r="L87" s="232">
        <v>0</v>
      </c>
      <c r="M87" s="232">
        <v>0</v>
      </c>
      <c r="N87" s="232">
        <v>0</v>
      </c>
      <c r="O87" s="232">
        <v>0</v>
      </c>
      <c r="P87" s="233"/>
    </row>
    <row r="88" spans="1:16" ht="41.25" customHeight="1">
      <c r="A88" s="226">
        <v>76</v>
      </c>
      <c r="B88" s="231" t="s">
        <v>521</v>
      </c>
      <c r="C88" s="227" t="s">
        <v>522</v>
      </c>
      <c r="D88" s="232">
        <v>494</v>
      </c>
      <c r="E88" s="232">
        <v>494</v>
      </c>
      <c r="F88" s="232">
        <v>1</v>
      </c>
      <c r="G88" s="232">
        <v>0</v>
      </c>
      <c r="H88" s="232">
        <v>48</v>
      </c>
      <c r="I88" s="232">
        <v>46</v>
      </c>
      <c r="J88" s="232">
        <v>0</v>
      </c>
      <c r="K88" s="232">
        <v>0</v>
      </c>
      <c r="L88" s="232">
        <v>0</v>
      </c>
      <c r="M88" s="232">
        <v>0</v>
      </c>
      <c r="N88" s="232">
        <v>0</v>
      </c>
      <c r="O88" s="232">
        <v>0</v>
      </c>
      <c r="P88" s="233"/>
    </row>
    <row r="89" spans="1:16" ht="20.25" customHeight="1">
      <c r="A89" s="226">
        <v>77</v>
      </c>
      <c r="B89" s="231" t="s">
        <v>523</v>
      </c>
      <c r="C89" s="227" t="s">
        <v>524</v>
      </c>
      <c r="D89" s="232">
        <v>114</v>
      </c>
      <c r="E89" s="232">
        <v>0</v>
      </c>
      <c r="F89" s="232">
        <v>0</v>
      </c>
      <c r="G89" s="232">
        <v>0</v>
      </c>
      <c r="H89" s="232">
        <v>90</v>
      </c>
      <c r="I89" s="232">
        <v>0</v>
      </c>
      <c r="J89" s="232">
        <v>0</v>
      </c>
      <c r="K89" s="232">
        <v>0</v>
      </c>
      <c r="L89" s="232">
        <v>0</v>
      </c>
      <c r="M89" s="232">
        <v>0</v>
      </c>
      <c r="N89" s="232">
        <v>0</v>
      </c>
      <c r="O89" s="232">
        <v>0</v>
      </c>
      <c r="P89" s="233"/>
    </row>
    <row r="90" spans="1:16" ht="30.75" customHeight="1">
      <c r="A90" s="226">
        <v>78</v>
      </c>
      <c r="B90" s="231" t="s">
        <v>525</v>
      </c>
      <c r="C90" s="227" t="s">
        <v>526</v>
      </c>
      <c r="D90" s="232">
        <v>158</v>
      </c>
      <c r="E90" s="232">
        <v>3</v>
      </c>
      <c r="F90" s="232">
        <v>76</v>
      </c>
      <c r="G90" s="232">
        <v>0</v>
      </c>
      <c r="H90" s="232">
        <v>55</v>
      </c>
      <c r="I90" s="232">
        <v>0</v>
      </c>
      <c r="J90" s="232">
        <v>0</v>
      </c>
      <c r="K90" s="232">
        <v>0</v>
      </c>
      <c r="L90" s="232">
        <v>20</v>
      </c>
      <c r="M90" s="232">
        <v>14</v>
      </c>
      <c r="N90" s="232">
        <v>0</v>
      </c>
      <c r="O90" s="232">
        <v>0</v>
      </c>
      <c r="P90" s="233"/>
    </row>
    <row r="91" spans="1:16" ht="17.25" customHeight="1">
      <c r="A91" s="226">
        <v>79</v>
      </c>
      <c r="B91" s="231" t="s">
        <v>527</v>
      </c>
      <c r="C91" s="227" t="s">
        <v>528</v>
      </c>
      <c r="D91" s="232">
        <v>163</v>
      </c>
      <c r="E91" s="232">
        <v>14</v>
      </c>
      <c r="F91" s="232">
        <v>0</v>
      </c>
      <c r="G91" s="232">
        <v>0</v>
      </c>
      <c r="H91" s="232">
        <v>104</v>
      </c>
      <c r="I91" s="232">
        <v>12</v>
      </c>
      <c r="J91" s="232">
        <v>0</v>
      </c>
      <c r="K91" s="232">
        <v>0</v>
      </c>
      <c r="L91" s="232">
        <v>0</v>
      </c>
      <c r="M91" s="232">
        <v>0</v>
      </c>
      <c r="N91" s="232">
        <v>0</v>
      </c>
      <c r="O91" s="232">
        <v>0</v>
      </c>
      <c r="P91" s="233"/>
    </row>
    <row r="92" spans="1:16" ht="29.25" customHeight="1">
      <c r="A92" s="226">
        <v>80</v>
      </c>
      <c r="B92" s="231" t="s">
        <v>529</v>
      </c>
      <c r="C92" s="227" t="s">
        <v>530</v>
      </c>
      <c r="D92" s="232">
        <v>54</v>
      </c>
      <c r="E92" s="232">
        <v>14</v>
      </c>
      <c r="F92" s="232">
        <v>4</v>
      </c>
      <c r="G92" s="232">
        <v>0</v>
      </c>
      <c r="H92" s="232">
        <v>8</v>
      </c>
      <c r="I92" s="232">
        <v>2</v>
      </c>
      <c r="J92" s="232">
        <v>0</v>
      </c>
      <c r="K92" s="232">
        <v>0</v>
      </c>
      <c r="L92" s="232">
        <v>0</v>
      </c>
      <c r="M92" s="232">
        <v>0</v>
      </c>
      <c r="N92" s="232">
        <v>0</v>
      </c>
      <c r="O92" s="232">
        <v>0</v>
      </c>
      <c r="P92" s="233"/>
    </row>
    <row r="93" spans="1:16" ht="27" customHeight="1">
      <c r="A93" s="226">
        <v>81</v>
      </c>
      <c r="B93" s="231" t="s">
        <v>531</v>
      </c>
      <c r="C93" s="227" t="s">
        <v>532</v>
      </c>
      <c r="D93" s="232">
        <v>139</v>
      </c>
      <c r="E93" s="232">
        <v>63</v>
      </c>
      <c r="F93" s="232">
        <v>12</v>
      </c>
      <c r="G93" s="232">
        <v>0</v>
      </c>
      <c r="H93" s="232">
        <v>25</v>
      </c>
      <c r="I93" s="232">
        <v>7</v>
      </c>
      <c r="J93" s="232">
        <v>0</v>
      </c>
      <c r="K93" s="232">
        <v>0</v>
      </c>
      <c r="L93" s="232">
        <v>6</v>
      </c>
      <c r="M93" s="232">
        <v>4</v>
      </c>
      <c r="N93" s="232">
        <v>0</v>
      </c>
      <c r="O93" s="232">
        <v>0</v>
      </c>
      <c r="P93" s="233"/>
    </row>
    <row r="94" spans="1:16" ht="18.75" customHeight="1">
      <c r="A94" s="226">
        <v>82</v>
      </c>
      <c r="B94" s="231" t="s">
        <v>533</v>
      </c>
      <c r="C94" s="227" t="s">
        <v>534</v>
      </c>
      <c r="D94" s="232">
        <v>204</v>
      </c>
      <c r="E94" s="232">
        <v>110</v>
      </c>
      <c r="F94" s="232">
        <v>27</v>
      </c>
      <c r="G94" s="232">
        <v>0</v>
      </c>
      <c r="H94" s="232">
        <v>40</v>
      </c>
      <c r="I94" s="232">
        <v>19</v>
      </c>
      <c r="J94" s="232">
        <v>0</v>
      </c>
      <c r="K94" s="232">
        <v>0</v>
      </c>
      <c r="L94" s="232">
        <v>2</v>
      </c>
      <c r="M94" s="232">
        <v>0</v>
      </c>
      <c r="N94" s="232">
        <v>0</v>
      </c>
      <c r="O94" s="232">
        <v>0</v>
      </c>
      <c r="P94" s="233"/>
    </row>
    <row r="95" spans="1:16" ht="42" customHeight="1">
      <c r="A95" s="226">
        <v>83</v>
      </c>
      <c r="B95" s="231" t="s">
        <v>535</v>
      </c>
      <c r="C95" s="227" t="s">
        <v>536</v>
      </c>
      <c r="D95" s="232">
        <v>149</v>
      </c>
      <c r="E95" s="232">
        <v>62</v>
      </c>
      <c r="F95" s="232">
        <v>1</v>
      </c>
      <c r="G95" s="232">
        <v>0</v>
      </c>
      <c r="H95" s="232">
        <v>44</v>
      </c>
      <c r="I95" s="232">
        <v>19</v>
      </c>
      <c r="J95" s="232">
        <v>0</v>
      </c>
      <c r="K95" s="232">
        <v>0</v>
      </c>
      <c r="L95" s="232">
        <v>0</v>
      </c>
      <c r="M95" s="232">
        <v>0</v>
      </c>
      <c r="N95" s="232">
        <v>0</v>
      </c>
      <c r="O95" s="232">
        <v>0</v>
      </c>
      <c r="P95" s="233"/>
    </row>
    <row r="96" spans="1:16" ht="53.25" customHeight="1">
      <c r="A96" s="226">
        <v>84</v>
      </c>
      <c r="B96" s="231" t="s">
        <v>537</v>
      </c>
      <c r="C96" s="227" t="s">
        <v>538</v>
      </c>
      <c r="D96" s="232">
        <v>5612</v>
      </c>
      <c r="E96" s="232">
        <v>2711</v>
      </c>
      <c r="F96" s="232">
        <v>1470</v>
      </c>
      <c r="G96" s="232">
        <v>0</v>
      </c>
      <c r="H96" s="232">
        <v>396</v>
      </c>
      <c r="I96" s="232">
        <v>157</v>
      </c>
      <c r="J96" s="232">
        <v>0</v>
      </c>
      <c r="K96" s="232">
        <v>0</v>
      </c>
      <c r="L96" s="232">
        <v>103</v>
      </c>
      <c r="M96" s="232">
        <v>53</v>
      </c>
      <c r="N96" s="232">
        <v>0</v>
      </c>
      <c r="O96" s="232">
        <v>0</v>
      </c>
      <c r="P96" s="233"/>
    </row>
    <row r="97" spans="1:16" ht="21" customHeight="1">
      <c r="A97" s="226">
        <v>85</v>
      </c>
      <c r="B97" s="231" t="s">
        <v>539</v>
      </c>
      <c r="C97" s="227" t="s">
        <v>540</v>
      </c>
      <c r="D97" s="232">
        <v>32</v>
      </c>
      <c r="E97" s="232">
        <v>11</v>
      </c>
      <c r="F97" s="232">
        <v>2</v>
      </c>
      <c r="G97" s="232">
        <v>0</v>
      </c>
      <c r="H97" s="232">
        <v>0</v>
      </c>
      <c r="I97" s="232">
        <v>0</v>
      </c>
      <c r="J97" s="232">
        <v>0</v>
      </c>
      <c r="K97" s="232">
        <v>0</v>
      </c>
      <c r="L97" s="232">
        <v>0</v>
      </c>
      <c r="M97" s="232">
        <v>0</v>
      </c>
      <c r="N97" s="232">
        <v>0</v>
      </c>
      <c r="O97" s="232">
        <v>0</v>
      </c>
      <c r="P97" s="233"/>
    </row>
    <row r="98" spans="1:16" ht="28.5" customHeight="1">
      <c r="A98" s="226">
        <v>86</v>
      </c>
      <c r="B98" s="231" t="s">
        <v>541</v>
      </c>
      <c r="C98" s="227" t="s">
        <v>542</v>
      </c>
      <c r="D98" s="232">
        <v>268</v>
      </c>
      <c r="E98" s="232">
        <v>160</v>
      </c>
      <c r="F98" s="232">
        <v>3</v>
      </c>
      <c r="G98" s="232">
        <v>0</v>
      </c>
      <c r="H98" s="232">
        <v>50</v>
      </c>
      <c r="I98" s="232">
        <v>21</v>
      </c>
      <c r="J98" s="232">
        <v>0</v>
      </c>
      <c r="K98" s="232">
        <v>0</v>
      </c>
      <c r="L98" s="232">
        <v>0</v>
      </c>
      <c r="M98" s="232">
        <v>0</v>
      </c>
      <c r="N98" s="232">
        <v>0</v>
      </c>
      <c r="O98" s="232">
        <v>0</v>
      </c>
      <c r="P98" s="233"/>
    </row>
    <row r="99" spans="1:16" ht="20.25" customHeight="1">
      <c r="A99" s="226">
        <v>87</v>
      </c>
      <c r="B99" s="231" t="s">
        <v>543</v>
      </c>
      <c r="C99" s="227" t="s">
        <v>544</v>
      </c>
      <c r="D99" s="232">
        <v>308</v>
      </c>
      <c r="E99" s="232">
        <v>108</v>
      </c>
      <c r="F99" s="232">
        <v>46</v>
      </c>
      <c r="G99" s="232">
        <v>0</v>
      </c>
      <c r="H99" s="232">
        <v>6</v>
      </c>
      <c r="I99" s="232">
        <v>1</v>
      </c>
      <c r="J99" s="232">
        <v>0</v>
      </c>
      <c r="K99" s="232">
        <v>0</v>
      </c>
      <c r="L99" s="232">
        <v>1</v>
      </c>
      <c r="M99" s="232">
        <v>1</v>
      </c>
      <c r="N99" s="232">
        <v>0</v>
      </c>
      <c r="O99" s="232">
        <v>0</v>
      </c>
      <c r="P99" s="233"/>
    </row>
    <row r="100" spans="1:16" ht="39.75" customHeight="1">
      <c r="A100" s="226">
        <v>88</v>
      </c>
      <c r="B100" s="231" t="s">
        <v>545</v>
      </c>
      <c r="C100" s="227" t="s">
        <v>546</v>
      </c>
      <c r="D100" s="232">
        <v>101</v>
      </c>
      <c r="E100" s="232">
        <v>56</v>
      </c>
      <c r="F100" s="232">
        <v>25</v>
      </c>
      <c r="G100" s="232">
        <v>0</v>
      </c>
      <c r="H100" s="232">
        <v>26</v>
      </c>
      <c r="I100" s="232">
        <v>14</v>
      </c>
      <c r="J100" s="232">
        <v>0</v>
      </c>
      <c r="K100" s="232">
        <v>0</v>
      </c>
      <c r="L100" s="232">
        <v>6</v>
      </c>
      <c r="M100" s="232">
        <v>0</v>
      </c>
      <c r="N100" s="232">
        <v>0</v>
      </c>
      <c r="O100" s="232">
        <v>0</v>
      </c>
      <c r="P100" s="233"/>
    </row>
    <row r="101" spans="1:16" ht="19.5" customHeight="1">
      <c r="A101" s="226">
        <v>89</v>
      </c>
      <c r="B101" s="231" t="s">
        <v>547</v>
      </c>
      <c r="C101" s="227" t="s">
        <v>548</v>
      </c>
      <c r="D101" s="232">
        <v>161</v>
      </c>
      <c r="E101" s="232">
        <v>161</v>
      </c>
      <c r="F101" s="232">
        <v>0</v>
      </c>
      <c r="G101" s="232">
        <v>0</v>
      </c>
      <c r="H101" s="232">
        <v>49</v>
      </c>
      <c r="I101" s="232">
        <v>49</v>
      </c>
      <c r="J101" s="232">
        <v>0</v>
      </c>
      <c r="K101" s="232">
        <v>0</v>
      </c>
      <c r="L101" s="232">
        <v>0</v>
      </c>
      <c r="M101" s="232">
        <v>0</v>
      </c>
      <c r="N101" s="232">
        <v>0</v>
      </c>
      <c r="O101" s="232">
        <v>0</v>
      </c>
      <c r="P101" s="233"/>
    </row>
    <row r="102" spans="1:16" ht="18" customHeight="1">
      <c r="A102" s="226">
        <v>90</v>
      </c>
      <c r="B102" s="231" t="s">
        <v>549</v>
      </c>
      <c r="C102" s="227" t="s">
        <v>550</v>
      </c>
      <c r="D102" s="232">
        <v>1451</v>
      </c>
      <c r="E102" s="232">
        <v>789</v>
      </c>
      <c r="F102" s="232">
        <v>109</v>
      </c>
      <c r="G102" s="232">
        <v>0</v>
      </c>
      <c r="H102" s="232">
        <v>292</v>
      </c>
      <c r="I102" s="232">
        <v>148</v>
      </c>
      <c r="J102" s="232">
        <v>0</v>
      </c>
      <c r="K102" s="232">
        <v>0</v>
      </c>
      <c r="L102" s="232">
        <v>13</v>
      </c>
      <c r="M102" s="232">
        <v>6</v>
      </c>
      <c r="N102" s="232">
        <v>0</v>
      </c>
      <c r="O102" s="232">
        <v>0</v>
      </c>
      <c r="P102" s="233"/>
    </row>
    <row r="103" spans="1:16" ht="18.75" customHeight="1">
      <c r="A103" s="226">
        <v>91</v>
      </c>
      <c r="B103" s="231" t="s">
        <v>551</v>
      </c>
      <c r="C103" s="227" t="s">
        <v>552</v>
      </c>
      <c r="D103" s="232">
        <v>550</v>
      </c>
      <c r="E103" s="232">
        <v>550</v>
      </c>
      <c r="F103" s="232">
        <v>7</v>
      </c>
      <c r="G103" s="232">
        <v>0</v>
      </c>
      <c r="H103" s="232">
        <v>77</v>
      </c>
      <c r="I103" s="232">
        <v>77</v>
      </c>
      <c r="J103" s="232">
        <v>0</v>
      </c>
      <c r="K103" s="232">
        <v>0</v>
      </c>
      <c r="L103" s="232">
        <v>0</v>
      </c>
      <c r="M103" s="232">
        <v>0</v>
      </c>
      <c r="N103" s="232">
        <v>0</v>
      </c>
      <c r="O103" s="232">
        <v>0</v>
      </c>
      <c r="P103" s="233"/>
    </row>
    <row r="104" spans="1:16" ht="18.75" customHeight="1">
      <c r="A104" s="226">
        <v>92</v>
      </c>
      <c r="B104" s="231" t="s">
        <v>553</v>
      </c>
      <c r="C104" s="227" t="s">
        <v>554</v>
      </c>
      <c r="D104" s="232">
        <v>825</v>
      </c>
      <c r="E104" s="232">
        <v>825</v>
      </c>
      <c r="F104" s="232">
        <v>0</v>
      </c>
      <c r="G104" s="232">
        <v>0</v>
      </c>
      <c r="H104" s="232">
        <v>89</v>
      </c>
      <c r="I104" s="232">
        <v>89</v>
      </c>
      <c r="J104" s="232">
        <v>0</v>
      </c>
      <c r="K104" s="232">
        <v>0</v>
      </c>
      <c r="L104" s="232">
        <v>0</v>
      </c>
      <c r="M104" s="232">
        <v>0</v>
      </c>
      <c r="N104" s="232">
        <v>0</v>
      </c>
      <c r="O104" s="232">
        <v>0</v>
      </c>
      <c r="P104" s="233"/>
    </row>
    <row r="105" spans="1:16" ht="20.25" customHeight="1">
      <c r="A105" s="226">
        <v>93</v>
      </c>
      <c r="B105" s="231" t="s">
        <v>555</v>
      </c>
      <c r="C105" s="227" t="s">
        <v>556</v>
      </c>
      <c r="D105" s="232">
        <v>178</v>
      </c>
      <c r="E105" s="232">
        <v>178</v>
      </c>
      <c r="F105" s="232">
        <v>2</v>
      </c>
      <c r="G105" s="232">
        <v>0</v>
      </c>
      <c r="H105" s="232">
        <v>69</v>
      </c>
      <c r="I105" s="232">
        <v>69</v>
      </c>
      <c r="J105" s="232">
        <v>0</v>
      </c>
      <c r="K105" s="232">
        <v>0</v>
      </c>
      <c r="L105" s="232">
        <v>0</v>
      </c>
      <c r="M105" s="232">
        <v>0</v>
      </c>
      <c r="N105" s="232">
        <v>0</v>
      </c>
      <c r="O105" s="232">
        <v>0</v>
      </c>
      <c r="P105" s="233"/>
    </row>
    <row r="106" spans="1:16" ht="28.5" customHeight="1">
      <c r="A106" s="226">
        <v>94</v>
      </c>
      <c r="B106" s="231" t="s">
        <v>557</v>
      </c>
      <c r="C106" s="227" t="s">
        <v>558</v>
      </c>
      <c r="D106" s="232">
        <v>963</v>
      </c>
      <c r="E106" s="232">
        <v>499</v>
      </c>
      <c r="F106" s="232">
        <v>65</v>
      </c>
      <c r="G106" s="232">
        <v>0</v>
      </c>
      <c r="H106" s="232">
        <v>94</v>
      </c>
      <c r="I106" s="232">
        <v>48</v>
      </c>
      <c r="J106" s="232">
        <v>0</v>
      </c>
      <c r="K106" s="232">
        <v>0</v>
      </c>
      <c r="L106" s="232">
        <v>17</v>
      </c>
      <c r="M106" s="232">
        <v>5</v>
      </c>
      <c r="N106" s="232">
        <v>0</v>
      </c>
      <c r="O106" s="232">
        <v>0</v>
      </c>
      <c r="P106" s="233"/>
    </row>
    <row r="107" spans="1:16" ht="39" customHeight="1">
      <c r="A107" s="226">
        <v>95</v>
      </c>
      <c r="B107" s="231" t="s">
        <v>559</v>
      </c>
      <c r="C107" s="227" t="s">
        <v>560</v>
      </c>
      <c r="D107" s="232">
        <v>91</v>
      </c>
      <c r="E107" s="232">
        <v>40</v>
      </c>
      <c r="F107" s="232">
        <v>14</v>
      </c>
      <c r="G107" s="232">
        <v>0</v>
      </c>
      <c r="H107" s="232">
        <v>30</v>
      </c>
      <c r="I107" s="232">
        <v>17</v>
      </c>
      <c r="J107" s="232">
        <v>0</v>
      </c>
      <c r="K107" s="232">
        <v>0</v>
      </c>
      <c r="L107" s="232">
        <v>0</v>
      </c>
      <c r="M107" s="232">
        <v>0</v>
      </c>
      <c r="N107" s="232">
        <v>0</v>
      </c>
      <c r="O107" s="232">
        <v>0</v>
      </c>
      <c r="P107" s="233"/>
    </row>
    <row r="108" spans="1:16" ht="41.25" customHeight="1">
      <c r="A108" s="226">
        <v>96</v>
      </c>
      <c r="B108" s="231" t="s">
        <v>561</v>
      </c>
      <c r="C108" s="227" t="s">
        <v>562</v>
      </c>
      <c r="D108" s="232">
        <v>13086</v>
      </c>
      <c r="E108" s="232">
        <v>6349</v>
      </c>
      <c r="F108" s="232">
        <v>378</v>
      </c>
      <c r="G108" s="232">
        <v>0</v>
      </c>
      <c r="H108" s="232">
        <v>1094</v>
      </c>
      <c r="I108" s="232">
        <v>451</v>
      </c>
      <c r="J108" s="232">
        <v>0</v>
      </c>
      <c r="K108" s="232">
        <v>0</v>
      </c>
      <c r="L108" s="232">
        <v>103</v>
      </c>
      <c r="M108" s="232">
        <v>41</v>
      </c>
      <c r="N108" s="232">
        <v>0</v>
      </c>
      <c r="O108" s="232">
        <v>0</v>
      </c>
      <c r="P108" s="233"/>
    </row>
    <row r="109" spans="1:16" s="230" customFormat="1" ht="56.25" customHeight="1">
      <c r="A109" s="226"/>
      <c r="B109" s="227" t="s">
        <v>563</v>
      </c>
      <c r="C109" s="227" t="s">
        <v>564</v>
      </c>
      <c r="D109" s="228">
        <v>15349</v>
      </c>
      <c r="E109" s="228">
        <v>9644</v>
      </c>
      <c r="F109" s="228">
        <v>462</v>
      </c>
      <c r="G109" s="228">
        <v>0</v>
      </c>
      <c r="H109" s="228">
        <v>633</v>
      </c>
      <c r="I109" s="228">
        <v>400</v>
      </c>
      <c r="J109" s="228">
        <v>1</v>
      </c>
      <c r="K109" s="228">
        <v>0</v>
      </c>
      <c r="L109" s="228">
        <v>71</v>
      </c>
      <c r="M109" s="228">
        <v>26</v>
      </c>
      <c r="N109" s="228">
        <v>0</v>
      </c>
      <c r="O109" s="228">
        <v>0</v>
      </c>
      <c r="P109" s="229"/>
    </row>
    <row r="110" spans="1:16" ht="22.5" customHeight="1">
      <c r="A110" s="226">
        <v>97</v>
      </c>
      <c r="B110" s="231" t="s">
        <v>565</v>
      </c>
      <c r="C110" s="227" t="s">
        <v>566</v>
      </c>
      <c r="D110" s="232">
        <v>4689</v>
      </c>
      <c r="E110" s="232">
        <v>4096</v>
      </c>
      <c r="F110" s="232">
        <v>210</v>
      </c>
      <c r="G110" s="232">
        <v>0</v>
      </c>
      <c r="H110" s="232">
        <v>232</v>
      </c>
      <c r="I110" s="232">
        <v>201</v>
      </c>
      <c r="J110" s="232">
        <v>0</v>
      </c>
      <c r="K110" s="232">
        <v>0</v>
      </c>
      <c r="L110" s="232">
        <v>4</v>
      </c>
      <c r="M110" s="232">
        <v>4</v>
      </c>
      <c r="N110" s="232">
        <v>0</v>
      </c>
      <c r="O110" s="232">
        <v>0</v>
      </c>
      <c r="P110" s="233"/>
    </row>
    <row r="111" spans="1:16" ht="19.5" customHeight="1">
      <c r="A111" s="226">
        <v>98</v>
      </c>
      <c r="B111" s="231" t="s">
        <v>567</v>
      </c>
      <c r="C111" s="227" t="s">
        <v>568</v>
      </c>
      <c r="D111" s="232">
        <v>3986</v>
      </c>
      <c r="E111" s="232">
        <v>2549</v>
      </c>
      <c r="F111" s="232">
        <v>108</v>
      </c>
      <c r="G111" s="232">
        <v>0</v>
      </c>
      <c r="H111" s="232">
        <v>219</v>
      </c>
      <c r="I111" s="232">
        <v>125</v>
      </c>
      <c r="J111" s="232">
        <v>0</v>
      </c>
      <c r="K111" s="232">
        <v>0</v>
      </c>
      <c r="L111" s="232">
        <v>48</v>
      </c>
      <c r="M111" s="232">
        <v>12</v>
      </c>
      <c r="N111" s="232">
        <v>0</v>
      </c>
      <c r="O111" s="232">
        <v>0</v>
      </c>
      <c r="P111" s="233"/>
    </row>
    <row r="112" spans="1:16" ht="40.5" customHeight="1">
      <c r="A112" s="226">
        <v>99</v>
      </c>
      <c r="B112" s="231" t="s">
        <v>569</v>
      </c>
      <c r="C112" s="227" t="s">
        <v>570</v>
      </c>
      <c r="D112" s="232">
        <v>12382</v>
      </c>
      <c r="E112" s="232">
        <v>6415</v>
      </c>
      <c r="F112" s="232">
        <v>172</v>
      </c>
      <c r="G112" s="232">
        <v>0</v>
      </c>
      <c r="H112" s="232">
        <v>237</v>
      </c>
      <c r="I112" s="232">
        <v>79</v>
      </c>
      <c r="J112" s="232">
        <v>1</v>
      </c>
      <c r="K112" s="232">
        <v>0</v>
      </c>
      <c r="L112" s="232">
        <v>19</v>
      </c>
      <c r="M112" s="232">
        <v>10</v>
      </c>
      <c r="N112" s="232">
        <v>0</v>
      </c>
      <c r="O112" s="232">
        <v>0</v>
      </c>
      <c r="P112" s="233"/>
    </row>
    <row r="113" spans="1:16" ht="28.5" customHeight="1">
      <c r="A113" s="226">
        <v>100</v>
      </c>
      <c r="B113" s="231" t="s">
        <v>571</v>
      </c>
      <c r="C113" s="227" t="s">
        <v>572</v>
      </c>
      <c r="D113" s="232">
        <v>3928</v>
      </c>
      <c r="E113" s="232">
        <v>1073</v>
      </c>
      <c r="F113" s="232">
        <v>0</v>
      </c>
      <c r="G113" s="232">
        <v>0</v>
      </c>
      <c r="H113" s="232">
        <v>6</v>
      </c>
      <c r="I113" s="232">
        <v>0</v>
      </c>
      <c r="J113" s="232">
        <v>0</v>
      </c>
      <c r="K113" s="232">
        <v>0</v>
      </c>
      <c r="L113" s="232">
        <v>0</v>
      </c>
      <c r="M113" s="232">
        <v>0</v>
      </c>
      <c r="N113" s="232">
        <v>0</v>
      </c>
      <c r="O113" s="232">
        <v>0</v>
      </c>
      <c r="P113" s="233"/>
    </row>
    <row r="114" spans="1:16" s="230" customFormat="1" ht="43.5" customHeight="1">
      <c r="A114" s="226"/>
      <c r="B114" s="227" t="s">
        <v>573</v>
      </c>
      <c r="C114" s="227" t="s">
        <v>574</v>
      </c>
      <c r="D114" s="228">
        <v>94543</v>
      </c>
      <c r="E114" s="228">
        <v>53971</v>
      </c>
      <c r="F114" s="228">
        <v>3352</v>
      </c>
      <c r="G114" s="228">
        <v>0</v>
      </c>
      <c r="H114" s="228">
        <v>6412</v>
      </c>
      <c r="I114" s="228">
        <v>2975</v>
      </c>
      <c r="J114" s="228">
        <v>0</v>
      </c>
      <c r="K114" s="228">
        <v>0</v>
      </c>
      <c r="L114" s="228">
        <v>211</v>
      </c>
      <c r="M114" s="228">
        <v>66</v>
      </c>
      <c r="N114" s="228">
        <v>0</v>
      </c>
      <c r="O114" s="228">
        <v>0</v>
      </c>
      <c r="P114" s="229"/>
    </row>
    <row r="115" spans="1:16" ht="30" customHeight="1">
      <c r="A115" s="226">
        <v>101</v>
      </c>
      <c r="B115" s="231" t="s">
        <v>575</v>
      </c>
      <c r="C115" s="227" t="s">
        <v>576</v>
      </c>
      <c r="D115" s="232">
        <v>403</v>
      </c>
      <c r="E115" s="232">
        <v>253</v>
      </c>
      <c r="F115" s="232">
        <v>4</v>
      </c>
      <c r="G115" s="232">
        <v>0</v>
      </c>
      <c r="H115" s="232">
        <v>113</v>
      </c>
      <c r="I115" s="232">
        <v>16</v>
      </c>
      <c r="J115" s="232">
        <v>0</v>
      </c>
      <c r="K115" s="232">
        <v>0</v>
      </c>
      <c r="L115" s="232">
        <v>0</v>
      </c>
      <c r="M115" s="232">
        <v>0</v>
      </c>
      <c r="N115" s="232">
        <v>0</v>
      </c>
      <c r="O115" s="232">
        <v>0</v>
      </c>
      <c r="P115" s="233"/>
    </row>
    <row r="116" spans="1:16" ht="21.75" customHeight="1">
      <c r="A116" s="226">
        <v>102</v>
      </c>
      <c r="B116" s="231" t="s">
        <v>577</v>
      </c>
      <c r="C116" s="227" t="s">
        <v>578</v>
      </c>
      <c r="D116" s="232">
        <v>8123</v>
      </c>
      <c r="E116" s="232">
        <v>3936</v>
      </c>
      <c r="F116" s="232">
        <v>7</v>
      </c>
      <c r="G116" s="232">
        <v>0</v>
      </c>
      <c r="H116" s="232">
        <v>154</v>
      </c>
      <c r="I116" s="232">
        <v>62</v>
      </c>
      <c r="J116" s="232">
        <v>0</v>
      </c>
      <c r="K116" s="232">
        <v>0</v>
      </c>
      <c r="L116" s="232">
        <v>0</v>
      </c>
      <c r="M116" s="232">
        <v>0</v>
      </c>
      <c r="N116" s="232">
        <v>0</v>
      </c>
      <c r="O116" s="232">
        <v>0</v>
      </c>
      <c r="P116" s="233"/>
    </row>
    <row r="117" spans="1:16" ht="31.5" customHeight="1">
      <c r="A117" s="226">
        <v>103</v>
      </c>
      <c r="B117" s="231" t="s">
        <v>579</v>
      </c>
      <c r="C117" s="227" t="s">
        <v>580</v>
      </c>
      <c r="D117" s="232">
        <v>7081</v>
      </c>
      <c r="E117" s="232">
        <v>4248</v>
      </c>
      <c r="F117" s="232">
        <v>29</v>
      </c>
      <c r="G117" s="232">
        <v>0</v>
      </c>
      <c r="H117" s="232">
        <v>176</v>
      </c>
      <c r="I117" s="232">
        <v>126</v>
      </c>
      <c r="J117" s="232">
        <v>0</v>
      </c>
      <c r="K117" s="232">
        <v>0</v>
      </c>
      <c r="L117" s="232">
        <v>11</v>
      </c>
      <c r="M117" s="232">
        <v>0</v>
      </c>
      <c r="N117" s="232">
        <v>0</v>
      </c>
      <c r="O117" s="232">
        <v>0</v>
      </c>
      <c r="P117" s="233"/>
    </row>
    <row r="118" spans="1:16" ht="19.5" customHeight="1">
      <c r="A118" s="226">
        <v>104</v>
      </c>
      <c r="B118" s="231" t="s">
        <v>581</v>
      </c>
      <c r="C118" s="227" t="s">
        <v>582</v>
      </c>
      <c r="D118" s="232">
        <v>71744</v>
      </c>
      <c r="E118" s="232">
        <v>39563</v>
      </c>
      <c r="F118" s="232">
        <v>22</v>
      </c>
      <c r="G118" s="232">
        <v>0</v>
      </c>
      <c r="H118" s="232">
        <v>3971</v>
      </c>
      <c r="I118" s="232">
        <v>1528</v>
      </c>
      <c r="J118" s="232">
        <v>0</v>
      </c>
      <c r="K118" s="232">
        <v>0</v>
      </c>
      <c r="L118" s="232">
        <v>1</v>
      </c>
      <c r="M118" s="232">
        <v>0</v>
      </c>
      <c r="N118" s="232">
        <v>0</v>
      </c>
      <c r="O118" s="232">
        <v>0</v>
      </c>
      <c r="P118" s="233"/>
    </row>
    <row r="119" spans="1:16" ht="19.5" customHeight="1">
      <c r="A119" s="226">
        <v>105</v>
      </c>
      <c r="B119" s="231" t="s">
        <v>583</v>
      </c>
      <c r="C119" s="227" t="s">
        <v>584</v>
      </c>
      <c r="D119" s="232">
        <v>3433</v>
      </c>
      <c r="E119" s="232">
        <v>1576</v>
      </c>
      <c r="F119" s="232">
        <v>2044</v>
      </c>
      <c r="G119" s="232">
        <v>0</v>
      </c>
      <c r="H119" s="232">
        <v>103</v>
      </c>
      <c r="I119" s="232">
        <v>44</v>
      </c>
      <c r="J119" s="232">
        <v>0</v>
      </c>
      <c r="K119" s="232">
        <v>0</v>
      </c>
      <c r="L119" s="232">
        <v>78</v>
      </c>
      <c r="M119" s="232">
        <v>50</v>
      </c>
      <c r="N119" s="232">
        <v>0</v>
      </c>
      <c r="O119" s="232">
        <v>0</v>
      </c>
      <c r="P119" s="233"/>
    </row>
    <row r="120" spans="1:16" ht="19.5" customHeight="1">
      <c r="A120" s="226">
        <v>106</v>
      </c>
      <c r="B120" s="231" t="s">
        <v>585</v>
      </c>
      <c r="C120" s="227" t="s">
        <v>586</v>
      </c>
      <c r="D120" s="232">
        <v>3</v>
      </c>
      <c r="E120" s="232">
        <v>1</v>
      </c>
      <c r="F120" s="232">
        <v>1</v>
      </c>
      <c r="G120" s="232">
        <v>0</v>
      </c>
      <c r="H120" s="232">
        <v>1</v>
      </c>
      <c r="I120" s="232">
        <v>0</v>
      </c>
      <c r="J120" s="232">
        <v>0</v>
      </c>
      <c r="K120" s="232">
        <v>0</v>
      </c>
      <c r="L120" s="232">
        <v>0</v>
      </c>
      <c r="M120" s="232">
        <v>0</v>
      </c>
      <c r="N120" s="232">
        <v>0</v>
      </c>
      <c r="O120" s="232">
        <v>0</v>
      </c>
      <c r="P120" s="233"/>
    </row>
    <row r="121" spans="1:16" ht="19.5" customHeight="1">
      <c r="A121" s="226">
        <v>107</v>
      </c>
      <c r="B121" s="231" t="s">
        <v>587</v>
      </c>
      <c r="C121" s="227" t="s">
        <v>588</v>
      </c>
      <c r="D121" s="232">
        <v>597</v>
      </c>
      <c r="E121" s="232">
        <v>279</v>
      </c>
      <c r="F121" s="232">
        <v>311</v>
      </c>
      <c r="G121" s="232">
        <v>0</v>
      </c>
      <c r="H121" s="232">
        <v>5</v>
      </c>
      <c r="I121" s="232">
        <v>3</v>
      </c>
      <c r="J121" s="232">
        <v>0</v>
      </c>
      <c r="K121" s="232">
        <v>0</v>
      </c>
      <c r="L121" s="232">
        <v>1</v>
      </c>
      <c r="M121" s="232">
        <v>0</v>
      </c>
      <c r="N121" s="232">
        <v>0</v>
      </c>
      <c r="O121" s="232">
        <v>0</v>
      </c>
      <c r="P121" s="233"/>
    </row>
    <row r="122" spans="1:16" ht="42.75" customHeight="1">
      <c r="A122" s="226">
        <v>108</v>
      </c>
      <c r="B122" s="231" t="s">
        <v>589</v>
      </c>
      <c r="C122" s="227" t="s">
        <v>590</v>
      </c>
      <c r="D122" s="232">
        <v>1646</v>
      </c>
      <c r="E122" s="232">
        <v>1075</v>
      </c>
      <c r="F122" s="232">
        <v>649</v>
      </c>
      <c r="G122" s="232">
        <v>0</v>
      </c>
      <c r="H122" s="232">
        <v>101</v>
      </c>
      <c r="I122" s="232">
        <v>67</v>
      </c>
      <c r="J122" s="232">
        <v>0</v>
      </c>
      <c r="K122" s="232">
        <v>0</v>
      </c>
      <c r="L122" s="232">
        <v>4</v>
      </c>
      <c r="M122" s="232">
        <v>0</v>
      </c>
      <c r="N122" s="232">
        <v>0</v>
      </c>
      <c r="O122" s="232">
        <v>0</v>
      </c>
      <c r="P122" s="233"/>
    </row>
    <row r="123" spans="1:16" ht="15" customHeight="1">
      <c r="A123" s="226">
        <v>109</v>
      </c>
      <c r="B123" s="231" t="s">
        <v>591</v>
      </c>
      <c r="C123" s="227" t="s">
        <v>592</v>
      </c>
      <c r="D123" s="232">
        <v>55</v>
      </c>
      <c r="E123" s="232">
        <v>38</v>
      </c>
      <c r="F123" s="232">
        <v>18</v>
      </c>
      <c r="G123" s="232">
        <v>0</v>
      </c>
      <c r="H123" s="232">
        <v>14</v>
      </c>
      <c r="I123" s="232">
        <v>10</v>
      </c>
      <c r="J123" s="232">
        <v>0</v>
      </c>
      <c r="K123" s="232">
        <v>0</v>
      </c>
      <c r="L123" s="232">
        <v>0</v>
      </c>
      <c r="M123" s="232">
        <v>0</v>
      </c>
      <c r="N123" s="232">
        <v>0</v>
      </c>
      <c r="O123" s="232">
        <v>0</v>
      </c>
      <c r="P123" s="233"/>
    </row>
    <row r="124" spans="1:16" ht="21.75" customHeight="1">
      <c r="A124" s="226">
        <v>110</v>
      </c>
      <c r="B124" s="231" t="s">
        <v>593</v>
      </c>
      <c r="C124" s="227" t="s">
        <v>594</v>
      </c>
      <c r="D124" s="232">
        <v>80</v>
      </c>
      <c r="E124" s="232">
        <v>36</v>
      </c>
      <c r="F124" s="232">
        <v>10</v>
      </c>
      <c r="G124" s="232">
        <v>0</v>
      </c>
      <c r="H124" s="232">
        <v>24</v>
      </c>
      <c r="I124" s="232">
        <v>9</v>
      </c>
      <c r="J124" s="232">
        <v>0</v>
      </c>
      <c r="K124" s="232">
        <v>0</v>
      </c>
      <c r="L124" s="232">
        <v>1</v>
      </c>
      <c r="M124" s="232">
        <v>0</v>
      </c>
      <c r="N124" s="232">
        <v>0</v>
      </c>
      <c r="O124" s="232">
        <v>0</v>
      </c>
      <c r="P124" s="233"/>
    </row>
    <row r="125" spans="1:16" ht="34.5" customHeight="1">
      <c r="A125" s="226">
        <v>111</v>
      </c>
      <c r="B125" s="231" t="s">
        <v>595</v>
      </c>
      <c r="C125" s="227" t="s">
        <v>596</v>
      </c>
      <c r="D125" s="232">
        <v>12174</v>
      </c>
      <c r="E125" s="232">
        <v>6483</v>
      </c>
      <c r="F125" s="232">
        <v>140</v>
      </c>
      <c r="G125" s="232">
        <v>0</v>
      </c>
      <c r="H125" s="232">
        <v>2113</v>
      </c>
      <c r="I125" s="232">
        <v>1237</v>
      </c>
      <c r="J125" s="232">
        <v>0</v>
      </c>
      <c r="K125" s="232">
        <v>0</v>
      </c>
      <c r="L125" s="232">
        <v>116</v>
      </c>
      <c r="M125" s="232">
        <v>17</v>
      </c>
      <c r="N125" s="232">
        <v>0</v>
      </c>
      <c r="O125" s="232">
        <v>0</v>
      </c>
      <c r="P125" s="233"/>
    </row>
    <row r="126" spans="1:16" s="230" customFormat="1" ht="35.25" customHeight="1">
      <c r="A126" s="226"/>
      <c r="B126" s="227" t="s">
        <v>597</v>
      </c>
      <c r="C126" s="227" t="s">
        <v>598</v>
      </c>
      <c r="D126" s="228">
        <v>12927</v>
      </c>
      <c r="E126" s="228">
        <v>5024</v>
      </c>
      <c r="F126" s="228">
        <v>446</v>
      </c>
      <c r="G126" s="228">
        <v>0</v>
      </c>
      <c r="H126" s="228">
        <v>1824</v>
      </c>
      <c r="I126" s="228">
        <v>832</v>
      </c>
      <c r="J126" s="228">
        <v>0</v>
      </c>
      <c r="K126" s="228">
        <v>0</v>
      </c>
      <c r="L126" s="228">
        <v>356</v>
      </c>
      <c r="M126" s="228">
        <v>159</v>
      </c>
      <c r="N126" s="228">
        <v>0</v>
      </c>
      <c r="O126" s="228">
        <v>0</v>
      </c>
      <c r="P126" s="229"/>
    </row>
    <row r="127" spans="1:16" ht="19.5" customHeight="1">
      <c r="A127" s="226">
        <v>112</v>
      </c>
      <c r="B127" s="231" t="s">
        <v>599</v>
      </c>
      <c r="C127" s="227" t="s">
        <v>600</v>
      </c>
      <c r="D127" s="232">
        <v>39</v>
      </c>
      <c r="E127" s="232">
        <v>15</v>
      </c>
      <c r="F127" s="232">
        <v>1</v>
      </c>
      <c r="G127" s="232">
        <v>0</v>
      </c>
      <c r="H127" s="232">
        <v>16</v>
      </c>
      <c r="I127" s="232">
        <v>8</v>
      </c>
      <c r="J127" s="232">
        <v>0</v>
      </c>
      <c r="K127" s="232">
        <v>0</v>
      </c>
      <c r="L127" s="232">
        <v>1</v>
      </c>
      <c r="M127" s="232">
        <v>0</v>
      </c>
      <c r="N127" s="232">
        <v>0</v>
      </c>
      <c r="O127" s="232">
        <v>0</v>
      </c>
      <c r="P127" s="233"/>
    </row>
    <row r="128" spans="1:16" ht="33" customHeight="1">
      <c r="A128" s="226">
        <v>113</v>
      </c>
      <c r="B128" s="231" t="s">
        <v>601</v>
      </c>
      <c r="C128" s="227" t="s">
        <v>602</v>
      </c>
      <c r="D128" s="232">
        <v>1001</v>
      </c>
      <c r="E128" s="232">
        <v>333</v>
      </c>
      <c r="F128" s="232">
        <v>0</v>
      </c>
      <c r="G128" s="232">
        <v>0</v>
      </c>
      <c r="H128" s="232">
        <v>116</v>
      </c>
      <c r="I128" s="232">
        <v>3</v>
      </c>
      <c r="J128" s="232">
        <v>0</v>
      </c>
      <c r="K128" s="232">
        <v>0</v>
      </c>
      <c r="L128" s="232">
        <v>1</v>
      </c>
      <c r="M128" s="232">
        <v>0</v>
      </c>
      <c r="N128" s="232">
        <v>0</v>
      </c>
      <c r="O128" s="232">
        <v>0</v>
      </c>
      <c r="P128" s="233"/>
    </row>
    <row r="129" spans="1:16" ht="44.25" customHeight="1">
      <c r="A129" s="226">
        <v>114</v>
      </c>
      <c r="B129" s="231" t="s">
        <v>603</v>
      </c>
      <c r="C129" s="227" t="s">
        <v>604</v>
      </c>
      <c r="D129" s="232">
        <v>21</v>
      </c>
      <c r="E129" s="232">
        <v>4</v>
      </c>
      <c r="F129" s="232">
        <v>1</v>
      </c>
      <c r="G129" s="232">
        <v>0</v>
      </c>
      <c r="H129" s="232">
        <v>9</v>
      </c>
      <c r="I129" s="232">
        <v>2</v>
      </c>
      <c r="J129" s="232">
        <v>0</v>
      </c>
      <c r="K129" s="232">
        <v>0</v>
      </c>
      <c r="L129" s="232">
        <v>0</v>
      </c>
      <c r="M129" s="232">
        <v>0</v>
      </c>
      <c r="N129" s="232">
        <v>0</v>
      </c>
      <c r="O129" s="232">
        <v>0</v>
      </c>
      <c r="P129" s="233"/>
    </row>
    <row r="130" spans="1:16" ht="41.25" customHeight="1">
      <c r="A130" s="226">
        <v>115</v>
      </c>
      <c r="B130" s="231" t="s">
        <v>605</v>
      </c>
      <c r="C130" s="227" t="s">
        <v>606</v>
      </c>
      <c r="D130" s="232">
        <v>1942</v>
      </c>
      <c r="E130" s="232">
        <v>954</v>
      </c>
      <c r="F130" s="232">
        <v>3</v>
      </c>
      <c r="G130" s="232">
        <v>0</v>
      </c>
      <c r="H130" s="232">
        <v>377</v>
      </c>
      <c r="I130" s="232">
        <v>225</v>
      </c>
      <c r="J130" s="232">
        <v>0</v>
      </c>
      <c r="K130" s="232">
        <v>0</v>
      </c>
      <c r="L130" s="232">
        <v>2</v>
      </c>
      <c r="M130" s="232">
        <v>0</v>
      </c>
      <c r="N130" s="232">
        <v>0</v>
      </c>
      <c r="O130" s="232">
        <v>0</v>
      </c>
      <c r="P130" s="233"/>
    </row>
    <row r="131" spans="1:16" ht="21.75" customHeight="1">
      <c r="A131" s="226">
        <v>116</v>
      </c>
      <c r="B131" s="231" t="s">
        <v>607</v>
      </c>
      <c r="C131" s="227" t="s">
        <v>608</v>
      </c>
      <c r="D131" s="232">
        <v>611</v>
      </c>
      <c r="E131" s="232">
        <v>354</v>
      </c>
      <c r="F131" s="232">
        <v>5</v>
      </c>
      <c r="G131" s="232">
        <v>0</v>
      </c>
      <c r="H131" s="232">
        <v>88</v>
      </c>
      <c r="I131" s="232">
        <v>27</v>
      </c>
      <c r="J131" s="232">
        <v>0</v>
      </c>
      <c r="K131" s="232">
        <v>0</v>
      </c>
      <c r="L131" s="232">
        <v>1</v>
      </c>
      <c r="M131" s="232">
        <v>0</v>
      </c>
      <c r="N131" s="232">
        <v>0</v>
      </c>
      <c r="O131" s="232">
        <v>0</v>
      </c>
      <c r="P131" s="233"/>
    </row>
    <row r="132" spans="1:16" ht="40.5" customHeight="1">
      <c r="A132" s="226">
        <v>117</v>
      </c>
      <c r="B132" s="231" t="s">
        <v>609</v>
      </c>
      <c r="C132" s="227" t="s">
        <v>610</v>
      </c>
      <c r="D132" s="232">
        <v>5689</v>
      </c>
      <c r="E132" s="232">
        <v>2564</v>
      </c>
      <c r="F132" s="232">
        <v>40</v>
      </c>
      <c r="G132" s="232">
        <v>0</v>
      </c>
      <c r="H132" s="232">
        <v>458</v>
      </c>
      <c r="I132" s="232">
        <v>254</v>
      </c>
      <c r="J132" s="232">
        <v>0</v>
      </c>
      <c r="K132" s="232">
        <v>0</v>
      </c>
      <c r="L132" s="232">
        <v>8</v>
      </c>
      <c r="M132" s="232">
        <v>0</v>
      </c>
      <c r="N132" s="232">
        <v>0</v>
      </c>
      <c r="O132" s="232">
        <v>0</v>
      </c>
      <c r="P132" s="233"/>
    </row>
    <row r="133" spans="1:16" ht="18" customHeight="1">
      <c r="A133" s="226">
        <v>118</v>
      </c>
      <c r="B133" s="231" t="s">
        <v>611</v>
      </c>
      <c r="C133" s="227" t="s">
        <v>612</v>
      </c>
      <c r="D133" s="232">
        <v>1136</v>
      </c>
      <c r="E133" s="232">
        <v>319</v>
      </c>
      <c r="F133" s="232">
        <v>107</v>
      </c>
      <c r="G133" s="232">
        <v>0</v>
      </c>
      <c r="H133" s="232">
        <v>315</v>
      </c>
      <c r="I133" s="232">
        <v>125</v>
      </c>
      <c r="J133" s="232">
        <v>0</v>
      </c>
      <c r="K133" s="232">
        <v>0</v>
      </c>
      <c r="L133" s="232">
        <v>95</v>
      </c>
      <c r="M133" s="232">
        <v>27</v>
      </c>
      <c r="N133" s="232">
        <v>0</v>
      </c>
      <c r="O133" s="232">
        <v>0</v>
      </c>
      <c r="P133" s="233"/>
    </row>
    <row r="134" spans="1:16" ht="29.25" customHeight="1">
      <c r="A134" s="226">
        <v>119</v>
      </c>
      <c r="B134" s="231" t="s">
        <v>613</v>
      </c>
      <c r="C134" s="227" t="s">
        <v>614</v>
      </c>
      <c r="D134" s="232">
        <v>2488</v>
      </c>
      <c r="E134" s="232">
        <v>481</v>
      </c>
      <c r="F134" s="232">
        <v>289</v>
      </c>
      <c r="G134" s="232">
        <v>0</v>
      </c>
      <c r="H134" s="232">
        <v>445</v>
      </c>
      <c r="I134" s="232">
        <v>188</v>
      </c>
      <c r="J134" s="232">
        <v>0</v>
      </c>
      <c r="K134" s="232">
        <v>0</v>
      </c>
      <c r="L134" s="232">
        <v>248</v>
      </c>
      <c r="M134" s="232">
        <v>132</v>
      </c>
      <c r="N134" s="232">
        <v>0</v>
      </c>
      <c r="O134" s="232">
        <v>0</v>
      </c>
      <c r="P134" s="233"/>
    </row>
    <row r="135" spans="1:16" s="230" customFormat="1" ht="34.5" customHeight="1">
      <c r="A135" s="226"/>
      <c r="B135" s="227" t="s">
        <v>615</v>
      </c>
      <c r="C135" s="227" t="s">
        <v>616</v>
      </c>
      <c r="D135" s="228">
        <v>69713</v>
      </c>
      <c r="E135" s="228">
        <v>37263</v>
      </c>
      <c r="F135" s="228">
        <v>1267</v>
      </c>
      <c r="G135" s="228">
        <v>0</v>
      </c>
      <c r="H135" s="228">
        <v>10650</v>
      </c>
      <c r="I135" s="228">
        <v>5446</v>
      </c>
      <c r="J135" s="228">
        <v>1</v>
      </c>
      <c r="K135" s="228">
        <v>0</v>
      </c>
      <c r="L135" s="228">
        <v>355</v>
      </c>
      <c r="M135" s="228">
        <v>212</v>
      </c>
      <c r="N135" s="228">
        <v>0</v>
      </c>
      <c r="O135" s="228">
        <v>0</v>
      </c>
      <c r="P135" s="229"/>
    </row>
    <row r="136" spans="1:16" ht="27.75" customHeight="1">
      <c r="A136" s="226">
        <v>120</v>
      </c>
      <c r="B136" s="231" t="s">
        <v>617</v>
      </c>
      <c r="C136" s="227" t="s">
        <v>618</v>
      </c>
      <c r="D136" s="232">
        <v>5536</v>
      </c>
      <c r="E136" s="232">
        <v>3584</v>
      </c>
      <c r="F136" s="232">
        <v>3</v>
      </c>
      <c r="G136" s="232">
        <v>0</v>
      </c>
      <c r="H136" s="232">
        <v>50</v>
      </c>
      <c r="I136" s="232">
        <v>13</v>
      </c>
      <c r="J136" s="232">
        <v>0</v>
      </c>
      <c r="K136" s="232">
        <v>0</v>
      </c>
      <c r="L136" s="232">
        <v>8</v>
      </c>
      <c r="M136" s="232">
        <v>2</v>
      </c>
      <c r="N136" s="232">
        <v>0</v>
      </c>
      <c r="O136" s="232">
        <v>0</v>
      </c>
      <c r="P136" s="233"/>
    </row>
    <row r="137" spans="1:16" ht="19.5" customHeight="1">
      <c r="A137" s="226">
        <v>121</v>
      </c>
      <c r="B137" s="231" t="s">
        <v>619</v>
      </c>
      <c r="C137" s="227" t="s">
        <v>620</v>
      </c>
      <c r="D137" s="232">
        <v>200</v>
      </c>
      <c r="E137" s="232">
        <v>63</v>
      </c>
      <c r="F137" s="232">
        <v>0</v>
      </c>
      <c r="G137" s="232">
        <v>0</v>
      </c>
      <c r="H137" s="232">
        <v>37</v>
      </c>
      <c r="I137" s="232">
        <v>15</v>
      </c>
      <c r="J137" s="232">
        <v>0</v>
      </c>
      <c r="K137" s="232">
        <v>0</v>
      </c>
      <c r="L137" s="232">
        <v>0</v>
      </c>
      <c r="M137" s="232">
        <v>0</v>
      </c>
      <c r="N137" s="232">
        <v>0</v>
      </c>
      <c r="O137" s="232">
        <v>0</v>
      </c>
      <c r="P137" s="233"/>
    </row>
    <row r="138" spans="1:16" ht="19.5" customHeight="1">
      <c r="A138" s="226">
        <v>122</v>
      </c>
      <c r="B138" s="231" t="s">
        <v>621</v>
      </c>
      <c r="C138" s="227" t="s">
        <v>622</v>
      </c>
      <c r="D138" s="232">
        <v>40</v>
      </c>
      <c r="E138" s="232">
        <v>18</v>
      </c>
      <c r="F138" s="232">
        <v>6</v>
      </c>
      <c r="G138" s="232">
        <v>0</v>
      </c>
      <c r="H138" s="232">
        <v>21</v>
      </c>
      <c r="I138" s="232">
        <v>9</v>
      </c>
      <c r="J138" s="232">
        <v>0</v>
      </c>
      <c r="K138" s="232">
        <v>0</v>
      </c>
      <c r="L138" s="232">
        <v>1</v>
      </c>
      <c r="M138" s="232">
        <v>0</v>
      </c>
      <c r="N138" s="232">
        <v>0</v>
      </c>
      <c r="O138" s="232">
        <v>0</v>
      </c>
      <c r="P138" s="233"/>
    </row>
    <row r="139" spans="1:16" ht="18.75" customHeight="1">
      <c r="A139" s="226">
        <v>123</v>
      </c>
      <c r="B139" s="231" t="s">
        <v>623</v>
      </c>
      <c r="C139" s="227" t="s">
        <v>624</v>
      </c>
      <c r="D139" s="232">
        <v>428</v>
      </c>
      <c r="E139" s="232">
        <v>407</v>
      </c>
      <c r="F139" s="232">
        <v>0</v>
      </c>
      <c r="G139" s="232">
        <v>0</v>
      </c>
      <c r="H139" s="232">
        <v>0</v>
      </c>
      <c r="I139" s="232">
        <v>0</v>
      </c>
      <c r="J139" s="232">
        <v>0</v>
      </c>
      <c r="K139" s="232">
        <v>0</v>
      </c>
      <c r="L139" s="232">
        <v>0</v>
      </c>
      <c r="M139" s="232">
        <v>0</v>
      </c>
      <c r="N139" s="232">
        <v>0</v>
      </c>
      <c r="O139" s="232">
        <v>0</v>
      </c>
      <c r="P139" s="233"/>
    </row>
    <row r="140" spans="1:16" ht="19.5" customHeight="1">
      <c r="A140" s="226">
        <v>124</v>
      </c>
      <c r="B140" s="231" t="s">
        <v>625</v>
      </c>
      <c r="C140" s="227" t="s">
        <v>626</v>
      </c>
      <c r="D140" s="232">
        <v>705</v>
      </c>
      <c r="E140" s="232">
        <v>267</v>
      </c>
      <c r="F140" s="232">
        <v>77</v>
      </c>
      <c r="G140" s="232">
        <v>0</v>
      </c>
      <c r="H140" s="232">
        <v>294</v>
      </c>
      <c r="I140" s="232">
        <v>67</v>
      </c>
      <c r="J140" s="232">
        <v>1</v>
      </c>
      <c r="K140" s="232">
        <v>0</v>
      </c>
      <c r="L140" s="232">
        <v>85</v>
      </c>
      <c r="M140" s="232">
        <v>60</v>
      </c>
      <c r="N140" s="232">
        <v>0</v>
      </c>
      <c r="O140" s="232">
        <v>0</v>
      </c>
      <c r="P140" s="233"/>
    </row>
    <row r="141" spans="1:16" ht="29.25" customHeight="1">
      <c r="A141" s="226">
        <v>125</v>
      </c>
      <c r="B141" s="231" t="s">
        <v>627</v>
      </c>
      <c r="C141" s="227" t="s">
        <v>628</v>
      </c>
      <c r="D141" s="232">
        <v>8712</v>
      </c>
      <c r="E141" s="232">
        <v>4572</v>
      </c>
      <c r="F141" s="232">
        <v>58</v>
      </c>
      <c r="G141" s="232">
        <v>0</v>
      </c>
      <c r="H141" s="232">
        <v>2313</v>
      </c>
      <c r="I141" s="232">
        <v>1493</v>
      </c>
      <c r="J141" s="232">
        <v>0</v>
      </c>
      <c r="K141" s="232">
        <v>0</v>
      </c>
      <c r="L141" s="232">
        <v>14</v>
      </c>
      <c r="M141" s="232">
        <v>0</v>
      </c>
      <c r="N141" s="232">
        <v>0</v>
      </c>
      <c r="O141" s="232">
        <v>0</v>
      </c>
      <c r="P141" s="233"/>
    </row>
    <row r="142" spans="1:16" ht="41.25" customHeight="1">
      <c r="A142" s="226">
        <v>126</v>
      </c>
      <c r="B142" s="231" t="s">
        <v>629</v>
      </c>
      <c r="C142" s="227" t="s">
        <v>630</v>
      </c>
      <c r="D142" s="232">
        <v>14811</v>
      </c>
      <c r="E142" s="232">
        <v>6928</v>
      </c>
      <c r="F142" s="232">
        <v>79</v>
      </c>
      <c r="G142" s="232">
        <v>0</v>
      </c>
      <c r="H142" s="232">
        <v>2426</v>
      </c>
      <c r="I142" s="232">
        <v>1376</v>
      </c>
      <c r="J142" s="232">
        <v>0</v>
      </c>
      <c r="K142" s="232">
        <v>0</v>
      </c>
      <c r="L142" s="232">
        <v>2</v>
      </c>
      <c r="M142" s="232">
        <v>0</v>
      </c>
      <c r="N142" s="232">
        <v>0</v>
      </c>
      <c r="O142" s="232">
        <v>0</v>
      </c>
      <c r="P142" s="233"/>
    </row>
    <row r="143" spans="1:16" ht="29.25" customHeight="1">
      <c r="A143" s="226">
        <v>127</v>
      </c>
      <c r="B143" s="231" t="s">
        <v>631</v>
      </c>
      <c r="C143" s="227" t="s">
        <v>632</v>
      </c>
      <c r="D143" s="232">
        <v>13861</v>
      </c>
      <c r="E143" s="232">
        <v>8905</v>
      </c>
      <c r="F143" s="232">
        <v>244</v>
      </c>
      <c r="G143" s="232">
        <v>0</v>
      </c>
      <c r="H143" s="232">
        <v>2216</v>
      </c>
      <c r="I143" s="232">
        <v>1041</v>
      </c>
      <c r="J143" s="232">
        <v>0</v>
      </c>
      <c r="K143" s="232">
        <v>0</v>
      </c>
      <c r="L143" s="232">
        <v>122</v>
      </c>
      <c r="M143" s="232">
        <v>85</v>
      </c>
      <c r="N143" s="232">
        <v>0</v>
      </c>
      <c r="O143" s="232">
        <v>0</v>
      </c>
      <c r="P143" s="233"/>
    </row>
    <row r="144" spans="1:16" ht="27.75" customHeight="1">
      <c r="A144" s="226">
        <v>128</v>
      </c>
      <c r="B144" s="231" t="s">
        <v>633</v>
      </c>
      <c r="C144" s="227" t="s">
        <v>634</v>
      </c>
      <c r="D144" s="232">
        <v>9904</v>
      </c>
      <c r="E144" s="232">
        <v>4254</v>
      </c>
      <c r="F144" s="232">
        <v>701</v>
      </c>
      <c r="G144" s="232">
        <v>0</v>
      </c>
      <c r="H144" s="232">
        <v>1759</v>
      </c>
      <c r="I144" s="232">
        <v>562</v>
      </c>
      <c r="J144" s="232">
        <v>0</v>
      </c>
      <c r="K144" s="232">
        <v>0</v>
      </c>
      <c r="L144" s="232">
        <v>94</v>
      </c>
      <c r="M144" s="232">
        <v>57</v>
      </c>
      <c r="N144" s="232">
        <v>0</v>
      </c>
      <c r="O144" s="232">
        <v>0</v>
      </c>
      <c r="P144" s="233"/>
    </row>
    <row r="145" spans="1:16" ht="53.25" customHeight="1">
      <c r="A145" s="226">
        <v>129</v>
      </c>
      <c r="B145" s="231" t="s">
        <v>635</v>
      </c>
      <c r="C145" s="227" t="s">
        <v>636</v>
      </c>
      <c r="D145" s="232">
        <v>15516</v>
      </c>
      <c r="E145" s="232">
        <v>8265</v>
      </c>
      <c r="F145" s="232">
        <v>99</v>
      </c>
      <c r="G145" s="232">
        <v>0</v>
      </c>
      <c r="H145" s="232">
        <v>1534</v>
      </c>
      <c r="I145" s="232">
        <v>870</v>
      </c>
      <c r="J145" s="232">
        <v>0</v>
      </c>
      <c r="K145" s="232">
        <v>0</v>
      </c>
      <c r="L145" s="232">
        <v>29</v>
      </c>
      <c r="M145" s="232">
        <v>8</v>
      </c>
      <c r="N145" s="232">
        <v>0</v>
      </c>
      <c r="O145" s="232">
        <v>0</v>
      </c>
      <c r="P145" s="233"/>
    </row>
    <row r="146" spans="1:16" s="230" customFormat="1" ht="33" customHeight="1">
      <c r="A146" s="226"/>
      <c r="B146" s="227" t="s">
        <v>637</v>
      </c>
      <c r="C146" s="227" t="s">
        <v>638</v>
      </c>
      <c r="D146" s="228">
        <v>43571</v>
      </c>
      <c r="E146" s="228">
        <v>21629</v>
      </c>
      <c r="F146" s="228">
        <v>4608</v>
      </c>
      <c r="G146" s="228">
        <v>0</v>
      </c>
      <c r="H146" s="228">
        <v>3510</v>
      </c>
      <c r="I146" s="228">
        <v>1421</v>
      </c>
      <c r="J146" s="228">
        <v>0</v>
      </c>
      <c r="K146" s="228">
        <v>0</v>
      </c>
      <c r="L146" s="228">
        <v>306</v>
      </c>
      <c r="M146" s="228">
        <v>171</v>
      </c>
      <c r="N146" s="228">
        <v>0</v>
      </c>
      <c r="O146" s="228">
        <v>0</v>
      </c>
      <c r="P146" s="229"/>
    </row>
    <row r="147" spans="1:16" ht="19.5" customHeight="1">
      <c r="A147" s="226">
        <v>130</v>
      </c>
      <c r="B147" s="231" t="s">
        <v>639</v>
      </c>
      <c r="C147" s="227" t="s">
        <v>640</v>
      </c>
      <c r="D147" s="232">
        <v>2592</v>
      </c>
      <c r="E147" s="232">
        <v>1099</v>
      </c>
      <c r="F147" s="232">
        <v>313</v>
      </c>
      <c r="G147" s="232">
        <v>0</v>
      </c>
      <c r="H147" s="232">
        <v>254</v>
      </c>
      <c r="I147" s="232">
        <v>127</v>
      </c>
      <c r="J147" s="232">
        <v>0</v>
      </c>
      <c r="K147" s="232">
        <v>0</v>
      </c>
      <c r="L147" s="232">
        <v>42</v>
      </c>
      <c r="M147" s="232">
        <v>12</v>
      </c>
      <c r="N147" s="232">
        <v>0</v>
      </c>
      <c r="O147" s="232">
        <v>0</v>
      </c>
      <c r="P147" s="233"/>
    </row>
    <row r="148" spans="1:16" ht="30.75" customHeight="1">
      <c r="A148" s="226">
        <v>131</v>
      </c>
      <c r="B148" s="231" t="s">
        <v>641</v>
      </c>
      <c r="C148" s="227" t="s">
        <v>642</v>
      </c>
      <c r="D148" s="232">
        <v>19693</v>
      </c>
      <c r="E148" s="232">
        <v>10590</v>
      </c>
      <c r="F148" s="232">
        <v>2511</v>
      </c>
      <c r="G148" s="232">
        <v>0</v>
      </c>
      <c r="H148" s="232">
        <v>898</v>
      </c>
      <c r="I148" s="232">
        <v>435</v>
      </c>
      <c r="J148" s="232">
        <v>0</v>
      </c>
      <c r="K148" s="232">
        <v>0</v>
      </c>
      <c r="L148" s="232">
        <v>165</v>
      </c>
      <c r="M148" s="232">
        <v>123</v>
      </c>
      <c r="N148" s="232">
        <v>0</v>
      </c>
      <c r="O148" s="232">
        <v>0</v>
      </c>
      <c r="P148" s="233"/>
    </row>
    <row r="149" spans="1:16" ht="33.75" customHeight="1">
      <c r="A149" s="226">
        <v>132</v>
      </c>
      <c r="B149" s="231" t="s">
        <v>643</v>
      </c>
      <c r="C149" s="227" t="s">
        <v>644</v>
      </c>
      <c r="D149" s="232">
        <v>3601</v>
      </c>
      <c r="E149" s="232">
        <v>1416</v>
      </c>
      <c r="F149" s="232">
        <v>118</v>
      </c>
      <c r="G149" s="232">
        <v>0</v>
      </c>
      <c r="H149" s="232">
        <v>521</v>
      </c>
      <c r="I149" s="232">
        <v>211</v>
      </c>
      <c r="J149" s="232">
        <v>0</v>
      </c>
      <c r="K149" s="232">
        <v>0</v>
      </c>
      <c r="L149" s="232">
        <v>49</v>
      </c>
      <c r="M149" s="232">
        <v>23</v>
      </c>
      <c r="N149" s="232">
        <v>0</v>
      </c>
      <c r="O149" s="232">
        <v>0</v>
      </c>
      <c r="P149" s="233"/>
    </row>
    <row r="150" spans="1:16" ht="29.25" customHeight="1">
      <c r="A150" s="226">
        <v>133</v>
      </c>
      <c r="B150" s="231" t="s">
        <v>645</v>
      </c>
      <c r="C150" s="227" t="s">
        <v>646</v>
      </c>
      <c r="D150" s="232">
        <v>3498</v>
      </c>
      <c r="E150" s="232">
        <v>1540</v>
      </c>
      <c r="F150" s="232">
        <v>27</v>
      </c>
      <c r="G150" s="232">
        <v>0</v>
      </c>
      <c r="H150" s="232">
        <v>752</v>
      </c>
      <c r="I150" s="232">
        <v>364</v>
      </c>
      <c r="J150" s="232">
        <v>0</v>
      </c>
      <c r="K150" s="232">
        <v>0</v>
      </c>
      <c r="L150" s="232">
        <v>0</v>
      </c>
      <c r="M150" s="232">
        <v>0</v>
      </c>
      <c r="N150" s="232">
        <v>0</v>
      </c>
      <c r="O150" s="232">
        <v>0</v>
      </c>
      <c r="P150" s="233"/>
    </row>
    <row r="151" spans="1:16" ht="31.5" customHeight="1">
      <c r="A151" s="226">
        <v>134</v>
      </c>
      <c r="B151" s="231" t="s">
        <v>647</v>
      </c>
      <c r="C151" s="227" t="s">
        <v>648</v>
      </c>
      <c r="D151" s="232">
        <v>64</v>
      </c>
      <c r="E151" s="232">
        <v>17</v>
      </c>
      <c r="F151" s="232">
        <v>2</v>
      </c>
      <c r="G151" s="232">
        <v>0</v>
      </c>
      <c r="H151" s="232">
        <v>1</v>
      </c>
      <c r="I151" s="232">
        <v>0</v>
      </c>
      <c r="J151" s="232">
        <v>0</v>
      </c>
      <c r="K151" s="232">
        <v>0</v>
      </c>
      <c r="L151" s="232">
        <v>0</v>
      </c>
      <c r="M151" s="232">
        <v>0</v>
      </c>
      <c r="N151" s="232">
        <v>0</v>
      </c>
      <c r="O151" s="232">
        <v>0</v>
      </c>
      <c r="P151" s="233"/>
    </row>
    <row r="152" spans="1:16" ht="20.25" customHeight="1">
      <c r="A152" s="226">
        <v>135</v>
      </c>
      <c r="B152" s="231" t="s">
        <v>649</v>
      </c>
      <c r="C152" s="227" t="s">
        <v>650</v>
      </c>
      <c r="D152" s="232">
        <v>385</v>
      </c>
      <c r="E152" s="232">
        <v>164</v>
      </c>
      <c r="F152" s="232">
        <v>8</v>
      </c>
      <c r="G152" s="232">
        <v>0</v>
      </c>
      <c r="H152" s="232">
        <v>154</v>
      </c>
      <c r="I152" s="232">
        <v>86</v>
      </c>
      <c r="J152" s="232">
        <v>0</v>
      </c>
      <c r="K152" s="232">
        <v>0</v>
      </c>
      <c r="L152" s="232">
        <v>2</v>
      </c>
      <c r="M152" s="232">
        <v>2</v>
      </c>
      <c r="N152" s="232">
        <v>0</v>
      </c>
      <c r="O152" s="232">
        <v>0</v>
      </c>
      <c r="P152" s="233"/>
    </row>
    <row r="153" spans="1:16" ht="23.25" customHeight="1">
      <c r="A153" s="226">
        <v>136</v>
      </c>
      <c r="B153" s="231" t="s">
        <v>651</v>
      </c>
      <c r="C153" s="227" t="s">
        <v>652</v>
      </c>
      <c r="D153" s="232">
        <v>45</v>
      </c>
      <c r="E153" s="232">
        <v>24</v>
      </c>
      <c r="F153" s="232">
        <v>16</v>
      </c>
      <c r="G153" s="232">
        <v>0</v>
      </c>
      <c r="H153" s="232">
        <v>25</v>
      </c>
      <c r="I153" s="232">
        <v>14</v>
      </c>
      <c r="J153" s="232">
        <v>0</v>
      </c>
      <c r="K153" s="232">
        <v>0</v>
      </c>
      <c r="L153" s="232">
        <v>1</v>
      </c>
      <c r="M153" s="232">
        <v>1</v>
      </c>
      <c r="N153" s="232">
        <v>0</v>
      </c>
      <c r="O153" s="232">
        <v>0</v>
      </c>
      <c r="P153" s="233"/>
    </row>
    <row r="154" spans="1:16" ht="30.75" customHeight="1">
      <c r="A154" s="226">
        <v>137</v>
      </c>
      <c r="B154" s="231" t="s">
        <v>653</v>
      </c>
      <c r="C154" s="227" t="s">
        <v>654</v>
      </c>
      <c r="D154" s="232">
        <v>3533</v>
      </c>
      <c r="E154" s="232">
        <v>1889</v>
      </c>
      <c r="F154" s="232">
        <v>523</v>
      </c>
      <c r="G154" s="232">
        <v>0</v>
      </c>
      <c r="H154" s="232">
        <v>13</v>
      </c>
      <c r="I154" s="232">
        <v>9</v>
      </c>
      <c r="J154" s="232">
        <v>0</v>
      </c>
      <c r="K154" s="232">
        <v>0</v>
      </c>
      <c r="L154" s="232">
        <v>1</v>
      </c>
      <c r="M154" s="232">
        <v>0</v>
      </c>
      <c r="N154" s="232">
        <v>0</v>
      </c>
      <c r="O154" s="232">
        <v>0</v>
      </c>
      <c r="P154" s="233"/>
    </row>
    <row r="155" spans="1:16" ht="21" customHeight="1">
      <c r="A155" s="226">
        <v>138</v>
      </c>
      <c r="B155" s="231" t="s">
        <v>655</v>
      </c>
      <c r="C155" s="227" t="s">
        <v>656</v>
      </c>
      <c r="D155" s="232">
        <v>1346</v>
      </c>
      <c r="E155" s="232">
        <v>481</v>
      </c>
      <c r="F155" s="232">
        <v>261</v>
      </c>
      <c r="G155" s="232">
        <v>0</v>
      </c>
      <c r="H155" s="232">
        <v>21</v>
      </c>
      <c r="I155" s="232">
        <v>6</v>
      </c>
      <c r="J155" s="232">
        <v>0</v>
      </c>
      <c r="K155" s="232">
        <v>0</v>
      </c>
      <c r="L155" s="232">
        <v>8</v>
      </c>
      <c r="M155" s="232">
        <v>0</v>
      </c>
      <c r="N155" s="232">
        <v>0</v>
      </c>
      <c r="O155" s="232">
        <v>0</v>
      </c>
      <c r="P155" s="233"/>
    </row>
    <row r="156" spans="1:16" ht="45" customHeight="1">
      <c r="A156" s="226">
        <v>139</v>
      </c>
      <c r="B156" s="231" t="s">
        <v>657</v>
      </c>
      <c r="C156" s="227" t="s">
        <v>658</v>
      </c>
      <c r="D156" s="232">
        <v>11269</v>
      </c>
      <c r="E156" s="232">
        <v>4786</v>
      </c>
      <c r="F156" s="232">
        <v>988</v>
      </c>
      <c r="G156" s="232">
        <v>0</v>
      </c>
      <c r="H156" s="232">
        <v>815</v>
      </c>
      <c r="I156" s="232">
        <v>197</v>
      </c>
      <c r="J156" s="232">
        <v>0</v>
      </c>
      <c r="K156" s="232">
        <v>0</v>
      </c>
      <c r="L156" s="232">
        <v>45</v>
      </c>
      <c r="M156" s="232">
        <v>7</v>
      </c>
      <c r="N156" s="232">
        <v>0</v>
      </c>
      <c r="O156" s="232">
        <v>0</v>
      </c>
      <c r="P156" s="233"/>
    </row>
    <row r="157" spans="1:16" s="230" customFormat="1" ht="37.5" customHeight="1">
      <c r="A157" s="226"/>
      <c r="B157" s="227" t="s">
        <v>659</v>
      </c>
      <c r="C157" s="227" t="s">
        <v>660</v>
      </c>
      <c r="D157" s="228">
        <v>38379</v>
      </c>
      <c r="E157" s="228">
        <v>18638</v>
      </c>
      <c r="F157" s="228">
        <v>5043</v>
      </c>
      <c r="G157" s="228">
        <v>0</v>
      </c>
      <c r="H157" s="228">
        <v>4083</v>
      </c>
      <c r="I157" s="228">
        <v>2210</v>
      </c>
      <c r="J157" s="228">
        <v>0</v>
      </c>
      <c r="K157" s="228">
        <v>0</v>
      </c>
      <c r="L157" s="228">
        <v>729</v>
      </c>
      <c r="M157" s="228">
        <v>547</v>
      </c>
      <c r="N157" s="228">
        <v>0</v>
      </c>
      <c r="O157" s="228">
        <v>0</v>
      </c>
      <c r="P157" s="229"/>
    </row>
    <row r="158" spans="1:16" ht="41.25" customHeight="1">
      <c r="A158" s="226">
        <v>140</v>
      </c>
      <c r="B158" s="231" t="s">
        <v>661</v>
      </c>
      <c r="C158" s="227" t="s">
        <v>662</v>
      </c>
      <c r="D158" s="232">
        <v>8260</v>
      </c>
      <c r="E158" s="232">
        <v>3784</v>
      </c>
      <c r="F158" s="232">
        <v>3020</v>
      </c>
      <c r="G158" s="232">
        <v>0</v>
      </c>
      <c r="H158" s="232">
        <v>1282</v>
      </c>
      <c r="I158" s="232">
        <v>508</v>
      </c>
      <c r="J158" s="232">
        <v>0</v>
      </c>
      <c r="K158" s="232">
        <v>0</v>
      </c>
      <c r="L158" s="232">
        <v>612</v>
      </c>
      <c r="M158" s="232">
        <v>484</v>
      </c>
      <c r="N158" s="232">
        <v>0</v>
      </c>
      <c r="O158" s="232">
        <v>0</v>
      </c>
      <c r="P158" s="233"/>
    </row>
    <row r="159" spans="1:16" ht="21" customHeight="1">
      <c r="A159" s="226">
        <v>141</v>
      </c>
      <c r="B159" s="231" t="s">
        <v>663</v>
      </c>
      <c r="C159" s="227" t="s">
        <v>664</v>
      </c>
      <c r="D159" s="232">
        <v>15098</v>
      </c>
      <c r="E159" s="232">
        <v>5221</v>
      </c>
      <c r="F159" s="232">
        <v>136</v>
      </c>
      <c r="G159" s="232">
        <v>0</v>
      </c>
      <c r="H159" s="232">
        <v>2021</v>
      </c>
      <c r="I159" s="232">
        <v>913</v>
      </c>
      <c r="J159" s="232">
        <v>4</v>
      </c>
      <c r="K159" s="232">
        <v>0</v>
      </c>
      <c r="L159" s="232">
        <v>5</v>
      </c>
      <c r="M159" s="232">
        <v>0</v>
      </c>
      <c r="N159" s="232">
        <v>0</v>
      </c>
      <c r="O159" s="232">
        <v>0</v>
      </c>
      <c r="P159" s="233"/>
    </row>
    <row r="160" spans="1:16" ht="30.75" customHeight="1">
      <c r="A160" s="226">
        <v>142</v>
      </c>
      <c r="B160" s="231" t="s">
        <v>665</v>
      </c>
      <c r="C160" s="227" t="s">
        <v>666</v>
      </c>
      <c r="D160" s="232">
        <v>30780</v>
      </c>
      <c r="E160" s="232">
        <v>15012</v>
      </c>
      <c r="F160" s="232">
        <v>2260</v>
      </c>
      <c r="G160" s="232">
        <v>0</v>
      </c>
      <c r="H160" s="232">
        <v>2477</v>
      </c>
      <c r="I160" s="232">
        <v>1678</v>
      </c>
      <c r="J160" s="232">
        <v>0</v>
      </c>
      <c r="K160" s="232">
        <v>0</v>
      </c>
      <c r="L160" s="232">
        <v>114</v>
      </c>
      <c r="M160" s="232">
        <v>58</v>
      </c>
      <c r="N160" s="232">
        <v>0</v>
      </c>
      <c r="O160" s="232">
        <v>0</v>
      </c>
      <c r="P160" s="233"/>
    </row>
    <row r="161" spans="1:16" s="230" customFormat="1" ht="32.25" customHeight="1">
      <c r="A161" s="226"/>
      <c r="B161" s="227" t="s">
        <v>667</v>
      </c>
      <c r="C161" s="227" t="s">
        <v>668</v>
      </c>
      <c r="D161" s="228">
        <v>134956</v>
      </c>
      <c r="E161" s="228">
        <v>68078</v>
      </c>
      <c r="F161" s="228">
        <v>4696</v>
      </c>
      <c r="G161" s="228">
        <v>4</v>
      </c>
      <c r="H161" s="228">
        <v>20064</v>
      </c>
      <c r="I161" s="228">
        <v>8366</v>
      </c>
      <c r="J161" s="228">
        <v>32</v>
      </c>
      <c r="K161" s="228">
        <v>3</v>
      </c>
      <c r="L161" s="228">
        <v>310</v>
      </c>
      <c r="M161" s="228">
        <v>68</v>
      </c>
      <c r="N161" s="228">
        <v>13</v>
      </c>
      <c r="O161" s="228">
        <v>13</v>
      </c>
      <c r="P161" s="229"/>
    </row>
    <row r="162" spans="1:16" ht="21" customHeight="1">
      <c r="A162" s="226">
        <v>143</v>
      </c>
      <c r="B162" s="231" t="s">
        <v>669</v>
      </c>
      <c r="C162" s="227" t="s">
        <v>670</v>
      </c>
      <c r="D162" s="232">
        <v>10117</v>
      </c>
      <c r="E162" s="232">
        <v>3335</v>
      </c>
      <c r="F162" s="232">
        <v>2009</v>
      </c>
      <c r="G162" s="232">
        <v>0</v>
      </c>
      <c r="H162" s="232">
        <v>773</v>
      </c>
      <c r="I162" s="232">
        <v>201</v>
      </c>
      <c r="J162" s="232">
        <v>0</v>
      </c>
      <c r="K162" s="232">
        <v>0</v>
      </c>
      <c r="L162" s="232">
        <v>4</v>
      </c>
      <c r="M162" s="232">
        <v>3</v>
      </c>
      <c r="N162" s="232">
        <v>0</v>
      </c>
      <c r="O162" s="232">
        <v>0</v>
      </c>
      <c r="P162" s="233"/>
    </row>
    <row r="163" spans="1:16" ht="20.25" customHeight="1">
      <c r="A163" s="226">
        <v>144</v>
      </c>
      <c r="B163" s="231" t="s">
        <v>671</v>
      </c>
      <c r="C163" s="227" t="s">
        <v>672</v>
      </c>
      <c r="D163" s="232">
        <v>3709</v>
      </c>
      <c r="E163" s="232">
        <v>2475</v>
      </c>
      <c r="F163" s="232">
        <v>16</v>
      </c>
      <c r="G163" s="232">
        <v>0</v>
      </c>
      <c r="H163" s="232">
        <v>439</v>
      </c>
      <c r="I163" s="232">
        <v>70</v>
      </c>
      <c r="J163" s="232">
        <v>0</v>
      </c>
      <c r="K163" s="232">
        <v>0</v>
      </c>
      <c r="L163" s="232">
        <v>1</v>
      </c>
      <c r="M163" s="232">
        <v>1</v>
      </c>
      <c r="N163" s="232">
        <v>0</v>
      </c>
      <c r="O163" s="232">
        <v>0</v>
      </c>
      <c r="P163" s="233"/>
    </row>
    <row r="164" spans="1:16" ht="29.25" customHeight="1">
      <c r="A164" s="226">
        <v>145</v>
      </c>
      <c r="B164" s="231" t="s">
        <v>673</v>
      </c>
      <c r="C164" s="227" t="s">
        <v>674</v>
      </c>
      <c r="D164" s="232">
        <v>42900</v>
      </c>
      <c r="E164" s="232">
        <v>19827</v>
      </c>
      <c r="F164" s="232">
        <v>3</v>
      </c>
      <c r="G164" s="232">
        <v>0</v>
      </c>
      <c r="H164" s="232">
        <v>6059</v>
      </c>
      <c r="I164" s="232">
        <v>2832</v>
      </c>
      <c r="J164" s="232">
        <v>8</v>
      </c>
      <c r="K164" s="232">
        <v>0</v>
      </c>
      <c r="L164" s="232">
        <v>0</v>
      </c>
      <c r="M164" s="232">
        <v>0</v>
      </c>
      <c r="N164" s="232">
        <v>0</v>
      </c>
      <c r="O164" s="232">
        <v>0</v>
      </c>
      <c r="P164" s="233"/>
    </row>
    <row r="165" spans="1:16" ht="19.5" customHeight="1">
      <c r="A165" s="226">
        <v>146</v>
      </c>
      <c r="B165" s="231" t="s">
        <v>675</v>
      </c>
      <c r="C165" s="227" t="s">
        <v>676</v>
      </c>
      <c r="D165" s="232">
        <v>30386</v>
      </c>
      <c r="E165" s="232">
        <v>15056</v>
      </c>
      <c r="F165" s="232">
        <v>10</v>
      </c>
      <c r="G165" s="232">
        <v>0</v>
      </c>
      <c r="H165" s="232">
        <v>3506</v>
      </c>
      <c r="I165" s="232">
        <v>806</v>
      </c>
      <c r="J165" s="232">
        <v>0</v>
      </c>
      <c r="K165" s="232">
        <v>0</v>
      </c>
      <c r="L165" s="232">
        <v>0</v>
      </c>
      <c r="M165" s="232">
        <v>0</v>
      </c>
      <c r="N165" s="232">
        <v>0</v>
      </c>
      <c r="O165" s="232">
        <v>0</v>
      </c>
      <c r="P165" s="233"/>
    </row>
    <row r="166" spans="1:16" ht="20.25" customHeight="1">
      <c r="A166" s="226">
        <v>147</v>
      </c>
      <c r="B166" s="231" t="s">
        <v>677</v>
      </c>
      <c r="C166" s="227" t="s">
        <v>678</v>
      </c>
      <c r="D166" s="232">
        <v>508</v>
      </c>
      <c r="E166" s="232">
        <v>78</v>
      </c>
      <c r="F166" s="232">
        <v>0</v>
      </c>
      <c r="G166" s="232">
        <v>1</v>
      </c>
      <c r="H166" s="232">
        <v>298</v>
      </c>
      <c r="I166" s="232">
        <v>71</v>
      </c>
      <c r="J166" s="232">
        <v>2</v>
      </c>
      <c r="K166" s="232">
        <v>0</v>
      </c>
      <c r="L166" s="232">
        <v>0</v>
      </c>
      <c r="M166" s="232">
        <v>0</v>
      </c>
      <c r="N166" s="232">
        <v>0</v>
      </c>
      <c r="O166" s="232">
        <v>0</v>
      </c>
      <c r="P166" s="233"/>
    </row>
    <row r="167" spans="1:16" ht="30" customHeight="1">
      <c r="A167" s="226">
        <v>148</v>
      </c>
      <c r="B167" s="231" t="s">
        <v>679</v>
      </c>
      <c r="C167" s="227" t="s">
        <v>680</v>
      </c>
      <c r="D167" s="232">
        <v>12433</v>
      </c>
      <c r="E167" s="232">
        <v>7182</v>
      </c>
      <c r="F167" s="232">
        <v>1175</v>
      </c>
      <c r="G167" s="232">
        <v>0</v>
      </c>
      <c r="H167" s="232">
        <v>1844</v>
      </c>
      <c r="I167" s="232">
        <v>762</v>
      </c>
      <c r="J167" s="232">
        <v>11</v>
      </c>
      <c r="K167" s="232">
        <v>0</v>
      </c>
      <c r="L167" s="232">
        <v>6</v>
      </c>
      <c r="M167" s="232">
        <v>0</v>
      </c>
      <c r="N167" s="232">
        <v>6</v>
      </c>
      <c r="O167" s="232">
        <v>6</v>
      </c>
      <c r="P167" s="233"/>
    </row>
    <row r="168" spans="1:16" ht="19.5" customHeight="1">
      <c r="A168" s="226">
        <v>149</v>
      </c>
      <c r="B168" s="231" t="s">
        <v>681</v>
      </c>
      <c r="C168" s="227" t="s">
        <v>682</v>
      </c>
      <c r="D168" s="232">
        <v>1271</v>
      </c>
      <c r="E168" s="232">
        <v>114</v>
      </c>
      <c r="F168" s="232">
        <v>0</v>
      </c>
      <c r="G168" s="232">
        <v>0</v>
      </c>
      <c r="H168" s="232">
        <v>203</v>
      </c>
      <c r="I168" s="232">
        <v>109</v>
      </c>
      <c r="J168" s="232">
        <v>0</v>
      </c>
      <c r="K168" s="232">
        <v>0</v>
      </c>
      <c r="L168" s="232">
        <v>0</v>
      </c>
      <c r="M168" s="232">
        <v>0</v>
      </c>
      <c r="N168" s="232">
        <v>0</v>
      </c>
      <c r="O168" s="232">
        <v>0</v>
      </c>
      <c r="P168" s="233"/>
    </row>
    <row r="169" spans="1:16" ht="27.75" customHeight="1">
      <c r="A169" s="226">
        <v>150</v>
      </c>
      <c r="B169" s="231" t="s">
        <v>683</v>
      </c>
      <c r="C169" s="227" t="s">
        <v>684</v>
      </c>
      <c r="D169" s="232">
        <v>2094</v>
      </c>
      <c r="E169" s="232">
        <v>582</v>
      </c>
      <c r="F169" s="232">
        <v>369</v>
      </c>
      <c r="G169" s="232">
        <v>0</v>
      </c>
      <c r="H169" s="232" t="e">
        <v>#VALUE!</v>
      </c>
      <c r="I169" s="232">
        <v>267</v>
      </c>
      <c r="J169" s="232">
        <v>12</v>
      </c>
      <c r="K169" s="232">
        <v>1</v>
      </c>
      <c r="L169" s="232">
        <v>9</v>
      </c>
      <c r="M169" s="232">
        <v>1</v>
      </c>
      <c r="N169" s="232">
        <v>7</v>
      </c>
      <c r="O169" s="232">
        <v>7</v>
      </c>
      <c r="P169" s="233"/>
    </row>
    <row r="170" spans="1:16" ht="18.75" customHeight="1">
      <c r="A170" s="226">
        <v>151</v>
      </c>
      <c r="B170" s="231" t="s">
        <v>685</v>
      </c>
      <c r="C170" s="227" t="s">
        <v>686</v>
      </c>
      <c r="D170" s="232">
        <v>5606</v>
      </c>
      <c r="E170" s="232">
        <v>3001</v>
      </c>
      <c r="F170" s="232">
        <v>472</v>
      </c>
      <c r="G170" s="232">
        <v>1</v>
      </c>
      <c r="H170" s="232">
        <v>1511</v>
      </c>
      <c r="I170" s="232">
        <v>855</v>
      </c>
      <c r="J170" s="232">
        <v>2</v>
      </c>
      <c r="K170" s="232">
        <v>2</v>
      </c>
      <c r="L170" s="232">
        <v>6</v>
      </c>
      <c r="M170" s="232">
        <v>1</v>
      </c>
      <c r="N170" s="232">
        <v>0</v>
      </c>
      <c r="O170" s="232">
        <v>0</v>
      </c>
      <c r="P170" s="233"/>
    </row>
    <row r="171" spans="1:16" ht="20.25" customHeight="1">
      <c r="A171" s="226">
        <v>152</v>
      </c>
      <c r="B171" s="231" t="s">
        <v>687</v>
      </c>
      <c r="C171" s="227" t="s">
        <v>688</v>
      </c>
      <c r="D171" s="232">
        <v>1292</v>
      </c>
      <c r="E171" s="232">
        <v>696</v>
      </c>
      <c r="F171" s="232">
        <v>47</v>
      </c>
      <c r="G171" s="232">
        <v>0</v>
      </c>
      <c r="H171" s="232">
        <v>363</v>
      </c>
      <c r="I171" s="232">
        <v>167</v>
      </c>
      <c r="J171" s="232">
        <v>0</v>
      </c>
      <c r="K171" s="232">
        <v>0</v>
      </c>
      <c r="L171" s="232">
        <v>10</v>
      </c>
      <c r="M171" s="232">
        <v>6</v>
      </c>
      <c r="N171" s="232">
        <v>0</v>
      </c>
      <c r="O171" s="232">
        <v>0</v>
      </c>
      <c r="P171" s="233"/>
    </row>
    <row r="172" spans="1:16" ht="18.75" customHeight="1">
      <c r="A172" s="226">
        <v>153</v>
      </c>
      <c r="B172" s="231" t="s">
        <v>689</v>
      </c>
      <c r="C172" s="227" t="s">
        <v>690</v>
      </c>
      <c r="D172" s="232">
        <v>198</v>
      </c>
      <c r="E172" s="232">
        <v>199</v>
      </c>
      <c r="F172" s="232">
        <v>3</v>
      </c>
      <c r="G172" s="232">
        <v>0</v>
      </c>
      <c r="H172" s="232">
        <v>333</v>
      </c>
      <c r="I172" s="232">
        <v>227</v>
      </c>
      <c r="J172" s="232">
        <v>0</v>
      </c>
      <c r="K172" s="232">
        <v>0</v>
      </c>
      <c r="L172" s="232">
        <v>9</v>
      </c>
      <c r="M172" s="232">
        <v>9</v>
      </c>
      <c r="N172" s="232">
        <v>0</v>
      </c>
      <c r="O172" s="232">
        <v>0</v>
      </c>
      <c r="P172" s="233"/>
    </row>
    <row r="173" spans="1:16" ht="18" customHeight="1">
      <c r="A173" s="226">
        <v>154</v>
      </c>
      <c r="B173" s="231" t="s">
        <v>691</v>
      </c>
      <c r="C173" s="227" t="s">
        <v>692</v>
      </c>
      <c r="D173" s="232">
        <v>4006</v>
      </c>
      <c r="E173" s="232">
        <v>1641</v>
      </c>
      <c r="F173" s="232">
        <v>28</v>
      </c>
      <c r="G173" s="232">
        <v>0</v>
      </c>
      <c r="H173" s="232">
        <v>530</v>
      </c>
      <c r="I173" s="232">
        <v>333</v>
      </c>
      <c r="J173" s="232">
        <v>0</v>
      </c>
      <c r="K173" s="232">
        <v>0</v>
      </c>
      <c r="L173" s="232">
        <v>0</v>
      </c>
      <c r="M173" s="232">
        <v>0</v>
      </c>
      <c r="N173" s="232">
        <v>0</v>
      </c>
      <c r="O173" s="232">
        <v>0</v>
      </c>
      <c r="P173" s="233"/>
    </row>
    <row r="174" spans="1:16" ht="41.25" customHeight="1">
      <c r="A174" s="226">
        <v>155</v>
      </c>
      <c r="B174" s="231" t="s">
        <v>693</v>
      </c>
      <c r="C174" s="227" t="s">
        <v>694</v>
      </c>
      <c r="D174" s="232">
        <v>678</v>
      </c>
      <c r="E174" s="232">
        <v>401</v>
      </c>
      <c r="F174" s="232">
        <v>0</v>
      </c>
      <c r="G174" s="232">
        <v>0</v>
      </c>
      <c r="H174" s="232">
        <v>442</v>
      </c>
      <c r="I174" s="232">
        <v>192</v>
      </c>
      <c r="J174" s="232">
        <v>0</v>
      </c>
      <c r="K174" s="232">
        <v>0</v>
      </c>
      <c r="L174" s="232">
        <v>1</v>
      </c>
      <c r="M174" s="232">
        <v>1</v>
      </c>
      <c r="N174" s="232">
        <v>0</v>
      </c>
      <c r="O174" s="232">
        <v>0</v>
      </c>
      <c r="P174" s="233"/>
    </row>
    <row r="175" spans="1:16" ht="30.75" customHeight="1">
      <c r="A175" s="226">
        <v>156</v>
      </c>
      <c r="B175" s="231" t="s">
        <v>695</v>
      </c>
      <c r="C175" s="227" t="s">
        <v>696</v>
      </c>
      <c r="D175" s="232">
        <v>16396</v>
      </c>
      <c r="E175" s="232">
        <v>7651</v>
      </c>
      <c r="F175" s="232">
        <v>23</v>
      </c>
      <c r="G175" s="232">
        <v>0</v>
      </c>
      <c r="H175" s="232">
        <v>2921</v>
      </c>
      <c r="I175" s="232">
        <v>1469</v>
      </c>
      <c r="J175" s="232">
        <v>0</v>
      </c>
      <c r="K175" s="232">
        <v>0</v>
      </c>
      <c r="L175" s="232">
        <v>1</v>
      </c>
      <c r="M175" s="232">
        <v>0</v>
      </c>
      <c r="N175" s="232">
        <v>0</v>
      </c>
      <c r="O175" s="232">
        <v>0</v>
      </c>
      <c r="P175" s="233"/>
    </row>
    <row r="176" spans="1:16" ht="19.5" customHeight="1">
      <c r="A176" s="226">
        <v>157</v>
      </c>
      <c r="B176" s="231" t="s">
        <v>697</v>
      </c>
      <c r="C176" s="227" t="s">
        <v>698</v>
      </c>
      <c r="D176" s="232">
        <v>64</v>
      </c>
      <c r="E176" s="232">
        <v>9</v>
      </c>
      <c r="F176" s="232">
        <v>1</v>
      </c>
      <c r="G176" s="232">
        <v>0</v>
      </c>
      <c r="H176" s="232">
        <v>8</v>
      </c>
      <c r="I176" s="232">
        <v>4</v>
      </c>
      <c r="J176" s="232">
        <v>0</v>
      </c>
      <c r="K176" s="232">
        <v>0</v>
      </c>
      <c r="L176" s="232">
        <v>0</v>
      </c>
      <c r="M176" s="232">
        <v>0</v>
      </c>
      <c r="N176" s="232">
        <v>0</v>
      </c>
      <c r="O176" s="232">
        <v>0</v>
      </c>
      <c r="P176" s="233"/>
    </row>
    <row r="177" spans="1:16" ht="28.5" customHeight="1">
      <c r="A177" s="226">
        <v>158</v>
      </c>
      <c r="B177" s="231" t="s">
        <v>699</v>
      </c>
      <c r="C177" s="227" t="s">
        <v>700</v>
      </c>
      <c r="D177" s="232">
        <v>361</v>
      </c>
      <c r="E177" s="232">
        <v>38</v>
      </c>
      <c r="F177" s="232">
        <v>0</v>
      </c>
      <c r="G177" s="232">
        <v>0</v>
      </c>
      <c r="H177" s="232">
        <v>6</v>
      </c>
      <c r="I177" s="232">
        <v>1</v>
      </c>
      <c r="J177" s="232">
        <v>0</v>
      </c>
      <c r="K177" s="232">
        <v>0</v>
      </c>
      <c r="L177" s="232">
        <v>0</v>
      </c>
      <c r="M177" s="232">
        <v>0</v>
      </c>
      <c r="N177" s="232">
        <v>0</v>
      </c>
      <c r="O177" s="232">
        <v>0</v>
      </c>
      <c r="P177" s="233"/>
    </row>
    <row r="178" spans="1:16" ht="30" customHeight="1">
      <c r="A178" s="226">
        <v>159</v>
      </c>
      <c r="B178" s="231" t="s">
        <v>701</v>
      </c>
      <c r="C178" s="227" t="s">
        <v>702</v>
      </c>
      <c r="D178" s="232">
        <v>292</v>
      </c>
      <c r="E178" s="232">
        <v>36</v>
      </c>
      <c r="F178" s="232">
        <v>7</v>
      </c>
      <c r="G178" s="232">
        <v>0</v>
      </c>
      <c r="H178" s="232">
        <v>34</v>
      </c>
      <c r="I178" s="232">
        <v>12</v>
      </c>
      <c r="J178" s="232">
        <v>0</v>
      </c>
      <c r="K178" s="232">
        <v>0</v>
      </c>
      <c r="L178" s="232">
        <v>1</v>
      </c>
      <c r="M178" s="232">
        <v>0</v>
      </c>
      <c r="N178" s="232">
        <v>0</v>
      </c>
      <c r="O178" s="232">
        <v>0</v>
      </c>
      <c r="P178" s="233"/>
    </row>
    <row r="179" spans="1:16" ht="30" customHeight="1">
      <c r="A179" s="226">
        <v>160</v>
      </c>
      <c r="B179" s="231" t="s">
        <v>703</v>
      </c>
      <c r="C179" s="227" t="s">
        <v>704</v>
      </c>
      <c r="D179" s="232">
        <v>31</v>
      </c>
      <c r="E179" s="232">
        <v>6</v>
      </c>
      <c r="F179" s="232">
        <v>0</v>
      </c>
      <c r="G179" s="232" t="e">
        <v>#VALUE!</v>
      </c>
      <c r="H179" s="232">
        <v>12</v>
      </c>
      <c r="I179" s="232">
        <v>6</v>
      </c>
      <c r="J179" s="232">
        <v>0</v>
      </c>
      <c r="K179" s="232">
        <v>0</v>
      </c>
      <c r="L179" s="232">
        <v>0</v>
      </c>
      <c r="M179" s="232">
        <v>0</v>
      </c>
      <c r="N179" s="232">
        <v>0</v>
      </c>
      <c r="O179" s="232">
        <v>0</v>
      </c>
      <c r="P179" s="233"/>
    </row>
    <row r="180" spans="1:16" ht="40.5" customHeight="1">
      <c r="A180" s="226">
        <v>161</v>
      </c>
      <c r="B180" s="231" t="s">
        <v>705</v>
      </c>
      <c r="C180" s="227" t="s">
        <v>706</v>
      </c>
      <c r="D180" s="232">
        <v>684</v>
      </c>
      <c r="E180" s="232">
        <v>80</v>
      </c>
      <c r="F180" s="232">
        <v>3</v>
      </c>
      <c r="G180" s="232">
        <v>0</v>
      </c>
      <c r="H180" s="232">
        <v>96</v>
      </c>
      <c r="I180" s="232">
        <v>33</v>
      </c>
      <c r="J180" s="232">
        <v>0</v>
      </c>
      <c r="K180" s="232">
        <v>0</v>
      </c>
      <c r="L180" s="232">
        <v>1</v>
      </c>
      <c r="M180" s="232">
        <v>0</v>
      </c>
      <c r="N180" s="232">
        <v>0</v>
      </c>
      <c r="O180" s="232">
        <v>0</v>
      </c>
      <c r="P180" s="233"/>
    </row>
    <row r="181" spans="1:16" ht="30.75" customHeight="1">
      <c r="A181" s="226">
        <v>162</v>
      </c>
      <c r="B181" s="231" t="s">
        <v>707</v>
      </c>
      <c r="C181" s="227" t="s">
        <v>708</v>
      </c>
      <c r="D181" s="232">
        <v>3483</v>
      </c>
      <c r="E181" s="232">
        <v>1692</v>
      </c>
      <c r="F181" s="232">
        <v>42</v>
      </c>
      <c r="G181" s="232">
        <v>0</v>
      </c>
      <c r="H181" s="232">
        <v>633</v>
      </c>
      <c r="I181" s="232">
        <v>383</v>
      </c>
      <c r="J181" s="232">
        <v>0</v>
      </c>
      <c r="K181" s="232">
        <v>0</v>
      </c>
      <c r="L181" s="232">
        <v>5</v>
      </c>
      <c r="M181" s="232">
        <v>0</v>
      </c>
      <c r="N181" s="232">
        <v>0</v>
      </c>
      <c r="O181" s="232">
        <v>0</v>
      </c>
      <c r="P181" s="233"/>
    </row>
    <row r="182" spans="1:16" ht="21.75" customHeight="1">
      <c r="A182" s="226">
        <v>163</v>
      </c>
      <c r="B182" s="231" t="s">
        <v>709</v>
      </c>
      <c r="C182" s="227" t="s">
        <v>710</v>
      </c>
      <c r="D182" s="232">
        <v>23152</v>
      </c>
      <c r="E182" s="232">
        <v>8866</v>
      </c>
      <c r="F182" s="232">
        <v>7435</v>
      </c>
      <c r="G182" s="232">
        <v>0</v>
      </c>
      <c r="H182" s="232">
        <v>3643</v>
      </c>
      <c r="I182" s="232">
        <v>1872</v>
      </c>
      <c r="J182" s="232">
        <v>0</v>
      </c>
      <c r="K182" s="232">
        <v>0</v>
      </c>
      <c r="L182" s="232">
        <v>999</v>
      </c>
      <c r="M182" s="232">
        <v>568</v>
      </c>
      <c r="N182" s="232">
        <v>0</v>
      </c>
      <c r="O182" s="232">
        <v>0</v>
      </c>
      <c r="P182" s="233"/>
    </row>
    <row r="183" spans="1:16" ht="27.75" customHeight="1">
      <c r="A183" s="226">
        <v>164</v>
      </c>
      <c r="B183" s="231" t="s">
        <v>711</v>
      </c>
      <c r="C183" s="227" t="s">
        <v>712</v>
      </c>
      <c r="D183" s="232">
        <v>15686</v>
      </c>
      <c r="E183" s="232">
        <v>9975</v>
      </c>
      <c r="F183" s="232">
        <v>3914</v>
      </c>
      <c r="G183" s="232">
        <v>2</v>
      </c>
      <c r="H183" s="232">
        <v>690</v>
      </c>
      <c r="I183" s="232">
        <v>305</v>
      </c>
      <c r="J183" s="232">
        <v>1</v>
      </c>
      <c r="K183" s="232">
        <v>0</v>
      </c>
      <c r="L183" s="232">
        <v>521</v>
      </c>
      <c r="M183" s="232">
        <v>53</v>
      </c>
      <c r="N183" s="232">
        <v>0</v>
      </c>
      <c r="O183" s="232">
        <v>0</v>
      </c>
      <c r="P183" s="233"/>
    </row>
    <row r="184" spans="1:16" s="230" customFormat="1" ht="33.75" customHeight="1">
      <c r="A184" s="226"/>
      <c r="B184" s="227" t="s">
        <v>713</v>
      </c>
      <c r="C184" s="227" t="s">
        <v>714</v>
      </c>
      <c r="D184" s="228">
        <v>180490</v>
      </c>
      <c r="E184" s="228">
        <v>80020</v>
      </c>
      <c r="F184" s="228">
        <v>58341</v>
      </c>
      <c r="G184" s="228">
        <v>0</v>
      </c>
      <c r="H184" s="228">
        <v>32922</v>
      </c>
      <c r="I184" s="228">
        <v>14731</v>
      </c>
      <c r="J184" s="228">
        <v>37</v>
      </c>
      <c r="K184" s="228">
        <v>28</v>
      </c>
      <c r="L184" s="228">
        <v>16100</v>
      </c>
      <c r="M184" s="228">
        <v>13071</v>
      </c>
      <c r="N184" s="228">
        <v>27</v>
      </c>
      <c r="O184" s="228">
        <v>27</v>
      </c>
      <c r="P184" s="229"/>
    </row>
    <row r="185" spans="1:16" ht="30" customHeight="1">
      <c r="A185" s="226">
        <v>165</v>
      </c>
      <c r="B185" s="231" t="s">
        <v>715</v>
      </c>
      <c r="C185" s="227" t="s">
        <v>716</v>
      </c>
      <c r="D185" s="232">
        <v>55902</v>
      </c>
      <c r="E185" s="232">
        <v>24560</v>
      </c>
      <c r="F185" s="232">
        <v>23183</v>
      </c>
      <c r="G185" s="232">
        <v>0</v>
      </c>
      <c r="H185" s="232">
        <v>7370</v>
      </c>
      <c r="I185" s="232">
        <v>3424</v>
      </c>
      <c r="J185" s="232">
        <v>0</v>
      </c>
      <c r="K185" s="232">
        <v>0</v>
      </c>
      <c r="L185" s="232">
        <v>4117</v>
      </c>
      <c r="M185" s="232">
        <v>3216</v>
      </c>
      <c r="N185" s="232">
        <v>0</v>
      </c>
      <c r="O185" s="232">
        <v>0</v>
      </c>
      <c r="P185" s="233"/>
    </row>
    <row r="186" spans="1:16" ht="28.5" customHeight="1">
      <c r="A186" s="226">
        <v>166</v>
      </c>
      <c r="B186" s="231" t="s">
        <v>717</v>
      </c>
      <c r="C186" s="227" t="s">
        <v>718</v>
      </c>
      <c r="D186" s="232">
        <v>1701</v>
      </c>
      <c r="E186" s="232">
        <v>603</v>
      </c>
      <c r="F186" s="232">
        <v>320</v>
      </c>
      <c r="G186" s="232">
        <v>0</v>
      </c>
      <c r="H186" s="232">
        <v>420</v>
      </c>
      <c r="I186" s="232">
        <v>229</v>
      </c>
      <c r="J186" s="232">
        <v>3</v>
      </c>
      <c r="K186" s="232">
        <v>0</v>
      </c>
      <c r="L186" s="232">
        <v>2103</v>
      </c>
      <c r="M186" s="232">
        <v>1966</v>
      </c>
      <c r="N186" s="232">
        <v>2</v>
      </c>
      <c r="O186" s="232">
        <v>2</v>
      </c>
      <c r="P186" s="233"/>
    </row>
    <row r="187" spans="1:16" ht="29.25" customHeight="1">
      <c r="A187" s="226">
        <v>167</v>
      </c>
      <c r="B187" s="231" t="s">
        <v>719</v>
      </c>
      <c r="C187" s="227" t="s">
        <v>720</v>
      </c>
      <c r="D187" s="232">
        <v>33451</v>
      </c>
      <c r="E187" s="232">
        <v>16549</v>
      </c>
      <c r="F187" s="232">
        <v>14451</v>
      </c>
      <c r="G187" s="232">
        <v>0</v>
      </c>
      <c r="H187" s="232">
        <v>2497</v>
      </c>
      <c r="I187" s="232">
        <v>1294</v>
      </c>
      <c r="J187" s="232">
        <v>0</v>
      </c>
      <c r="K187" s="232">
        <v>0</v>
      </c>
      <c r="L187" s="232">
        <v>1704</v>
      </c>
      <c r="M187" s="232">
        <v>1413</v>
      </c>
      <c r="N187" s="232">
        <v>0</v>
      </c>
      <c r="O187" s="232">
        <v>0</v>
      </c>
      <c r="P187" s="233"/>
    </row>
    <row r="188" spans="1:16" ht="18.75" customHeight="1">
      <c r="A188" s="226">
        <v>168</v>
      </c>
      <c r="B188" s="231" t="s">
        <v>721</v>
      </c>
      <c r="C188" s="227" t="s">
        <v>722</v>
      </c>
      <c r="D188" s="232">
        <v>5629</v>
      </c>
      <c r="E188" s="232">
        <v>2207</v>
      </c>
      <c r="F188" s="232">
        <v>270</v>
      </c>
      <c r="G188" s="232">
        <v>0</v>
      </c>
      <c r="H188" s="232">
        <v>876</v>
      </c>
      <c r="I188" s="232">
        <v>899</v>
      </c>
      <c r="J188" s="232">
        <v>0</v>
      </c>
      <c r="K188" s="232">
        <v>0</v>
      </c>
      <c r="L188" s="232">
        <v>39</v>
      </c>
      <c r="M188" s="232">
        <v>41</v>
      </c>
      <c r="N188" s="232">
        <v>0</v>
      </c>
      <c r="O188" s="232">
        <v>0</v>
      </c>
      <c r="P188" s="233"/>
    </row>
    <row r="189" spans="1:16" ht="20.25" customHeight="1">
      <c r="A189" s="226">
        <v>169</v>
      </c>
      <c r="B189" s="231" t="s">
        <v>723</v>
      </c>
      <c r="C189" s="227" t="s">
        <v>724</v>
      </c>
      <c r="D189" s="232">
        <v>11610</v>
      </c>
      <c r="E189" s="232">
        <v>5943</v>
      </c>
      <c r="F189" s="232">
        <v>6007</v>
      </c>
      <c r="G189" s="232">
        <v>0</v>
      </c>
      <c r="H189" s="232">
        <v>7218</v>
      </c>
      <c r="I189" s="232">
        <v>3356</v>
      </c>
      <c r="J189" s="232">
        <v>16</v>
      </c>
      <c r="K189" s="232">
        <v>7</v>
      </c>
      <c r="L189" s="232">
        <v>4497</v>
      </c>
      <c r="M189" s="232">
        <v>4099</v>
      </c>
      <c r="N189" s="232">
        <v>0</v>
      </c>
      <c r="O189" s="232">
        <v>0</v>
      </c>
      <c r="P189" s="233"/>
    </row>
    <row r="190" spans="1:16" ht="28.5" customHeight="1">
      <c r="A190" s="226">
        <v>170</v>
      </c>
      <c r="B190" s="231" t="s">
        <v>725</v>
      </c>
      <c r="C190" s="227" t="s">
        <v>726</v>
      </c>
      <c r="D190" s="232">
        <v>24238</v>
      </c>
      <c r="E190" s="232">
        <v>10441</v>
      </c>
      <c r="F190" s="232">
        <v>4629</v>
      </c>
      <c r="G190" s="232">
        <v>0</v>
      </c>
      <c r="H190" s="232">
        <v>3950</v>
      </c>
      <c r="I190" s="232">
        <v>1800</v>
      </c>
      <c r="J190" s="232">
        <v>0</v>
      </c>
      <c r="K190" s="232">
        <v>0</v>
      </c>
      <c r="L190" s="232">
        <v>1045</v>
      </c>
      <c r="M190" s="232">
        <v>850</v>
      </c>
      <c r="N190" s="232">
        <v>0</v>
      </c>
      <c r="O190" s="232">
        <v>0</v>
      </c>
      <c r="P190" s="233"/>
    </row>
    <row r="191" spans="1:16" ht="18" customHeight="1">
      <c r="A191" s="226">
        <v>171</v>
      </c>
      <c r="B191" s="231" t="s">
        <v>727</v>
      </c>
      <c r="C191" s="227" t="s">
        <v>728</v>
      </c>
      <c r="D191" s="232">
        <v>1402</v>
      </c>
      <c r="E191" s="232">
        <v>600</v>
      </c>
      <c r="F191" s="232">
        <v>116</v>
      </c>
      <c r="G191" s="232">
        <v>0</v>
      </c>
      <c r="H191" s="232">
        <v>145</v>
      </c>
      <c r="I191" s="232">
        <v>69</v>
      </c>
      <c r="J191" s="232">
        <v>0</v>
      </c>
      <c r="K191" s="232">
        <v>0</v>
      </c>
      <c r="L191" s="232">
        <v>4</v>
      </c>
      <c r="M191" s="232">
        <v>0</v>
      </c>
      <c r="N191" s="232">
        <v>0</v>
      </c>
      <c r="O191" s="232">
        <v>0</v>
      </c>
      <c r="P191" s="233"/>
    </row>
    <row r="192" spans="1:16" ht="29.25" customHeight="1">
      <c r="A192" s="226">
        <v>172</v>
      </c>
      <c r="B192" s="231" t="s">
        <v>729</v>
      </c>
      <c r="C192" s="227" t="s">
        <v>730</v>
      </c>
      <c r="D192" s="232">
        <v>9751</v>
      </c>
      <c r="E192" s="232">
        <v>4528</v>
      </c>
      <c r="F192" s="232">
        <v>2447</v>
      </c>
      <c r="G192" s="232">
        <v>0</v>
      </c>
      <c r="H192" s="232">
        <v>332</v>
      </c>
      <c r="I192" s="232">
        <v>132</v>
      </c>
      <c r="J192" s="232">
        <v>0</v>
      </c>
      <c r="K192" s="232">
        <v>0</v>
      </c>
      <c r="L192" s="232">
        <v>73</v>
      </c>
      <c r="M192" s="232">
        <v>42</v>
      </c>
      <c r="N192" s="232">
        <v>0</v>
      </c>
      <c r="O192" s="232">
        <v>0</v>
      </c>
      <c r="P192" s="233"/>
    </row>
    <row r="193" spans="1:16" ht="33.75" customHeight="1">
      <c r="A193" s="226">
        <v>173</v>
      </c>
      <c r="B193" s="231" t="s">
        <v>731</v>
      </c>
      <c r="C193" s="227" t="s">
        <v>732</v>
      </c>
      <c r="D193" s="232">
        <v>4391</v>
      </c>
      <c r="E193" s="232">
        <v>1781</v>
      </c>
      <c r="F193" s="232">
        <v>1045</v>
      </c>
      <c r="G193" s="232">
        <v>0</v>
      </c>
      <c r="H193" s="232">
        <v>2287</v>
      </c>
      <c r="I193" s="232">
        <v>895</v>
      </c>
      <c r="J193" s="232">
        <v>0</v>
      </c>
      <c r="K193" s="232">
        <v>0</v>
      </c>
      <c r="L193" s="232">
        <v>800</v>
      </c>
      <c r="M193" s="232">
        <v>294</v>
      </c>
      <c r="N193" s="232">
        <v>0</v>
      </c>
      <c r="O193" s="232">
        <v>0</v>
      </c>
      <c r="P193" s="233"/>
    </row>
    <row r="194" spans="1:16" ht="30" customHeight="1">
      <c r="A194" s="226">
        <v>174</v>
      </c>
      <c r="B194" s="231" t="s">
        <v>733</v>
      </c>
      <c r="C194" s="227" t="s">
        <v>734</v>
      </c>
      <c r="D194" s="232">
        <v>3384</v>
      </c>
      <c r="E194" s="232">
        <v>1367</v>
      </c>
      <c r="F194" s="232">
        <v>843</v>
      </c>
      <c r="G194" s="232">
        <v>0</v>
      </c>
      <c r="H194" s="232">
        <v>629</v>
      </c>
      <c r="I194" s="232">
        <v>287</v>
      </c>
      <c r="J194" s="232">
        <v>13</v>
      </c>
      <c r="K194" s="232">
        <v>11</v>
      </c>
      <c r="L194" s="232">
        <v>396</v>
      </c>
      <c r="M194" s="232">
        <v>310</v>
      </c>
      <c r="N194" s="232">
        <v>9</v>
      </c>
      <c r="O194" s="232">
        <v>9</v>
      </c>
      <c r="P194" s="233"/>
    </row>
    <row r="195" spans="1:16" ht="38.25" customHeight="1">
      <c r="A195" s="226">
        <v>175</v>
      </c>
      <c r="B195" s="231" t="s">
        <v>735</v>
      </c>
      <c r="C195" s="227" t="s">
        <v>736</v>
      </c>
      <c r="D195" s="232">
        <v>7548</v>
      </c>
      <c r="E195" s="232">
        <v>3133</v>
      </c>
      <c r="F195" s="232">
        <v>389</v>
      </c>
      <c r="G195" s="232">
        <v>0</v>
      </c>
      <c r="H195" s="232">
        <v>2415</v>
      </c>
      <c r="I195" s="232">
        <v>749</v>
      </c>
      <c r="J195" s="232">
        <v>14</v>
      </c>
      <c r="K195" s="232">
        <v>10</v>
      </c>
      <c r="L195" s="232">
        <v>10</v>
      </c>
      <c r="M195" s="232">
        <v>3</v>
      </c>
      <c r="N195" s="232">
        <v>10</v>
      </c>
      <c r="O195" s="232">
        <v>10</v>
      </c>
      <c r="P195" s="233"/>
    </row>
    <row r="196" spans="1:16" ht="18.75" customHeight="1">
      <c r="A196" s="226">
        <v>176</v>
      </c>
      <c r="B196" s="231" t="s">
        <v>737</v>
      </c>
      <c r="C196" s="227" t="s">
        <v>738</v>
      </c>
      <c r="D196" s="232">
        <v>1673</v>
      </c>
      <c r="E196" s="232">
        <v>793</v>
      </c>
      <c r="F196" s="232">
        <v>319</v>
      </c>
      <c r="G196" s="232">
        <v>0</v>
      </c>
      <c r="H196" s="232">
        <v>1015</v>
      </c>
      <c r="I196" s="232">
        <v>376</v>
      </c>
      <c r="J196" s="232">
        <v>0</v>
      </c>
      <c r="K196" s="232">
        <v>0</v>
      </c>
      <c r="L196" s="232">
        <v>185</v>
      </c>
      <c r="M196" s="232">
        <v>91</v>
      </c>
      <c r="N196" s="232">
        <v>0</v>
      </c>
      <c r="O196" s="232">
        <v>0</v>
      </c>
      <c r="P196" s="233"/>
    </row>
    <row r="197" spans="1:16" ht="18" customHeight="1">
      <c r="A197" s="226">
        <v>177</v>
      </c>
      <c r="B197" s="231" t="s">
        <v>739</v>
      </c>
      <c r="C197" s="227" t="s">
        <v>740</v>
      </c>
      <c r="D197" s="232">
        <v>189</v>
      </c>
      <c r="E197" s="232">
        <v>64</v>
      </c>
      <c r="F197" s="232">
        <v>1</v>
      </c>
      <c r="G197" s="232">
        <v>0</v>
      </c>
      <c r="H197" s="232">
        <v>128</v>
      </c>
      <c r="I197" s="232">
        <v>45</v>
      </c>
      <c r="J197" s="232">
        <v>0</v>
      </c>
      <c r="K197" s="232">
        <v>0</v>
      </c>
      <c r="L197" s="232">
        <v>0</v>
      </c>
      <c r="M197" s="232">
        <v>0</v>
      </c>
      <c r="N197" s="232">
        <v>0</v>
      </c>
      <c r="O197" s="232">
        <v>0</v>
      </c>
      <c r="P197" s="233"/>
    </row>
    <row r="198" spans="1:16" ht="27" customHeight="1">
      <c r="A198" s="226">
        <v>178</v>
      </c>
      <c r="B198" s="231" t="s">
        <v>741</v>
      </c>
      <c r="C198" s="227" t="s">
        <v>742</v>
      </c>
      <c r="D198" s="232">
        <v>10646</v>
      </c>
      <c r="E198" s="232">
        <v>4703</v>
      </c>
      <c r="F198" s="232">
        <v>2570</v>
      </c>
      <c r="G198" s="232">
        <v>0</v>
      </c>
      <c r="H198" s="232">
        <v>1569</v>
      </c>
      <c r="I198" s="232">
        <v>708</v>
      </c>
      <c r="J198" s="232">
        <v>1</v>
      </c>
      <c r="K198" s="232">
        <v>0</v>
      </c>
      <c r="L198" s="232">
        <v>422</v>
      </c>
      <c r="M198" s="232">
        <v>156</v>
      </c>
      <c r="N198" s="232">
        <v>0</v>
      </c>
      <c r="O198" s="232">
        <v>0</v>
      </c>
      <c r="P198" s="233"/>
    </row>
    <row r="199" spans="1:16" ht="30" customHeight="1">
      <c r="A199" s="226">
        <v>179</v>
      </c>
      <c r="B199" s="231" t="s">
        <v>743</v>
      </c>
      <c r="C199" s="227" t="s">
        <v>744</v>
      </c>
      <c r="D199" s="232">
        <v>8975</v>
      </c>
      <c r="E199" s="232">
        <v>2748</v>
      </c>
      <c r="F199" s="232">
        <v>1751</v>
      </c>
      <c r="G199" s="232">
        <v>0</v>
      </c>
      <c r="H199" s="232">
        <v>2071</v>
      </c>
      <c r="I199" s="232">
        <v>468</v>
      </c>
      <c r="J199" s="232">
        <v>10</v>
      </c>
      <c r="K199" s="232">
        <v>8</v>
      </c>
      <c r="L199" s="232">
        <v>705</v>
      </c>
      <c r="M199" s="232">
        <v>590</v>
      </c>
      <c r="N199" s="232">
        <v>6</v>
      </c>
      <c r="O199" s="232">
        <v>6</v>
      </c>
      <c r="P199" s="233"/>
    </row>
    <row r="200" spans="1:16" s="230" customFormat="1" ht="31.5" customHeight="1">
      <c r="A200" s="226"/>
      <c r="B200" s="227" t="s">
        <v>745</v>
      </c>
      <c r="C200" s="227" t="s">
        <v>746</v>
      </c>
      <c r="D200" s="228">
        <v>107899</v>
      </c>
      <c r="E200" s="228">
        <v>50398</v>
      </c>
      <c r="F200" s="228">
        <v>18794</v>
      </c>
      <c r="G200" s="228">
        <v>0</v>
      </c>
      <c r="H200" s="228">
        <v>18875</v>
      </c>
      <c r="I200" s="228">
        <v>7481</v>
      </c>
      <c r="J200" s="228">
        <v>0</v>
      </c>
      <c r="K200" s="228">
        <v>0</v>
      </c>
      <c r="L200" s="228">
        <v>4622</v>
      </c>
      <c r="M200" s="228">
        <v>3058</v>
      </c>
      <c r="N200" s="228">
        <v>0</v>
      </c>
      <c r="O200" s="228">
        <v>0</v>
      </c>
      <c r="P200" s="229"/>
    </row>
    <row r="201" spans="1:16" ht="23.25" customHeight="1">
      <c r="A201" s="226">
        <v>180</v>
      </c>
      <c r="B201" s="231" t="s">
        <v>747</v>
      </c>
      <c r="C201" s="227" t="s">
        <v>748</v>
      </c>
      <c r="D201" s="232">
        <v>4981</v>
      </c>
      <c r="E201" s="232">
        <v>2169</v>
      </c>
      <c r="F201" s="232">
        <v>1482</v>
      </c>
      <c r="G201" s="232">
        <v>0</v>
      </c>
      <c r="H201" s="232">
        <v>168</v>
      </c>
      <c r="I201" s="232">
        <v>88</v>
      </c>
      <c r="J201" s="232">
        <v>0</v>
      </c>
      <c r="K201" s="232">
        <v>0</v>
      </c>
      <c r="L201" s="232">
        <v>119</v>
      </c>
      <c r="M201" s="232">
        <v>8</v>
      </c>
      <c r="N201" s="232">
        <v>0</v>
      </c>
      <c r="O201" s="232">
        <v>0</v>
      </c>
      <c r="P201" s="233"/>
    </row>
    <row r="202" spans="1:16" ht="30" customHeight="1">
      <c r="A202" s="226">
        <v>181</v>
      </c>
      <c r="B202" s="231" t="s">
        <v>749</v>
      </c>
      <c r="C202" s="227" t="s">
        <v>750</v>
      </c>
      <c r="D202" s="232">
        <v>19256</v>
      </c>
      <c r="E202" s="232">
        <v>9674</v>
      </c>
      <c r="F202" s="232">
        <v>4950</v>
      </c>
      <c r="G202" s="232">
        <v>0</v>
      </c>
      <c r="H202" s="232">
        <v>781</v>
      </c>
      <c r="I202" s="232">
        <v>298</v>
      </c>
      <c r="J202" s="232">
        <v>0</v>
      </c>
      <c r="K202" s="232">
        <v>0</v>
      </c>
      <c r="L202" s="232">
        <v>220</v>
      </c>
      <c r="M202" s="232">
        <v>80</v>
      </c>
      <c r="N202" s="232">
        <v>0</v>
      </c>
      <c r="O202" s="232">
        <v>0</v>
      </c>
      <c r="P202" s="233"/>
    </row>
    <row r="203" spans="1:16" ht="39.75" customHeight="1">
      <c r="A203" s="226">
        <v>182</v>
      </c>
      <c r="B203" s="231" t="s">
        <v>751</v>
      </c>
      <c r="C203" s="227" t="s">
        <v>752</v>
      </c>
      <c r="D203" s="232">
        <v>5896</v>
      </c>
      <c r="E203" s="232">
        <v>2335</v>
      </c>
      <c r="F203" s="232">
        <v>1292</v>
      </c>
      <c r="G203" s="232">
        <v>0</v>
      </c>
      <c r="H203" s="232">
        <v>613</v>
      </c>
      <c r="I203" s="232">
        <v>225</v>
      </c>
      <c r="J203" s="232">
        <v>0</v>
      </c>
      <c r="K203" s="232">
        <v>0</v>
      </c>
      <c r="L203" s="232">
        <v>172</v>
      </c>
      <c r="M203" s="232">
        <v>122</v>
      </c>
      <c r="N203" s="232">
        <v>0</v>
      </c>
      <c r="O203" s="232">
        <v>0</v>
      </c>
      <c r="P203" s="233"/>
    </row>
    <row r="204" spans="1:16" ht="21.75" customHeight="1">
      <c r="A204" s="226">
        <v>183</v>
      </c>
      <c r="B204" s="231" t="s">
        <v>753</v>
      </c>
      <c r="C204" s="227" t="s">
        <v>754</v>
      </c>
      <c r="D204" s="232">
        <v>2616</v>
      </c>
      <c r="E204" s="232">
        <v>1003</v>
      </c>
      <c r="F204" s="232">
        <v>1957</v>
      </c>
      <c r="G204" s="232">
        <v>0</v>
      </c>
      <c r="H204" s="232">
        <v>389</v>
      </c>
      <c r="I204" s="232">
        <v>138</v>
      </c>
      <c r="J204" s="232">
        <v>0</v>
      </c>
      <c r="K204" s="232">
        <v>0</v>
      </c>
      <c r="L204" s="232">
        <v>245</v>
      </c>
      <c r="M204" s="232">
        <v>148</v>
      </c>
      <c r="N204" s="232">
        <v>0</v>
      </c>
      <c r="O204" s="232">
        <v>0</v>
      </c>
      <c r="P204" s="233"/>
    </row>
    <row r="205" spans="1:16" ht="23.25" customHeight="1">
      <c r="A205" s="226">
        <v>184</v>
      </c>
      <c r="B205" s="231" t="s">
        <v>755</v>
      </c>
      <c r="C205" s="227" t="s">
        <v>756</v>
      </c>
      <c r="D205" s="232">
        <v>31671</v>
      </c>
      <c r="E205" s="232">
        <v>14994</v>
      </c>
      <c r="F205" s="232">
        <v>530</v>
      </c>
      <c r="G205" s="232">
        <v>0</v>
      </c>
      <c r="H205" s="232">
        <v>3515</v>
      </c>
      <c r="I205" s="232">
        <v>1467</v>
      </c>
      <c r="J205" s="232">
        <v>0</v>
      </c>
      <c r="K205" s="232">
        <v>0</v>
      </c>
      <c r="L205" s="232">
        <v>138</v>
      </c>
      <c r="M205" s="232">
        <v>20</v>
      </c>
      <c r="N205" s="232">
        <v>0</v>
      </c>
      <c r="O205" s="232">
        <v>0</v>
      </c>
      <c r="P205" s="233"/>
    </row>
    <row r="206" spans="1:16" ht="32.25" customHeight="1">
      <c r="A206" s="226">
        <v>185</v>
      </c>
      <c r="B206" s="231" t="s">
        <v>757</v>
      </c>
      <c r="C206" s="227" t="s">
        <v>758</v>
      </c>
      <c r="D206" s="232">
        <v>14536</v>
      </c>
      <c r="E206" s="232">
        <v>6688</v>
      </c>
      <c r="F206" s="232">
        <v>7148</v>
      </c>
      <c r="G206" s="232">
        <v>0</v>
      </c>
      <c r="H206" s="232">
        <v>2695</v>
      </c>
      <c r="I206" s="232">
        <v>1037</v>
      </c>
      <c r="J206" s="232">
        <v>0</v>
      </c>
      <c r="K206" s="232">
        <v>0</v>
      </c>
      <c r="L206" s="232">
        <v>1665</v>
      </c>
      <c r="M206" s="232">
        <v>1388</v>
      </c>
      <c r="N206" s="232">
        <v>0</v>
      </c>
      <c r="O206" s="232">
        <v>0</v>
      </c>
      <c r="P206" s="233"/>
    </row>
    <row r="207" spans="1:16" ht="18" customHeight="1">
      <c r="A207" s="226">
        <v>186</v>
      </c>
      <c r="B207" s="231" t="s">
        <v>759</v>
      </c>
      <c r="C207" s="227" t="s">
        <v>760</v>
      </c>
      <c r="D207" s="232">
        <v>2888</v>
      </c>
      <c r="E207" s="232">
        <v>1239</v>
      </c>
      <c r="F207" s="232">
        <v>99</v>
      </c>
      <c r="G207" s="232">
        <v>0</v>
      </c>
      <c r="H207" s="232">
        <v>3558</v>
      </c>
      <c r="I207" s="232">
        <v>1716</v>
      </c>
      <c r="J207" s="232">
        <v>0</v>
      </c>
      <c r="K207" s="232">
        <v>0</v>
      </c>
      <c r="L207" s="232">
        <v>671</v>
      </c>
      <c r="M207" s="232">
        <v>244</v>
      </c>
      <c r="N207" s="232">
        <v>0</v>
      </c>
      <c r="O207" s="232">
        <v>0</v>
      </c>
      <c r="P207" s="233"/>
    </row>
    <row r="208" spans="1:16" ht="18" customHeight="1">
      <c r="A208" s="226">
        <v>187</v>
      </c>
      <c r="B208" s="231" t="s">
        <v>761</v>
      </c>
      <c r="C208" s="227" t="s">
        <v>762</v>
      </c>
      <c r="D208" s="232">
        <v>2980</v>
      </c>
      <c r="E208" s="232">
        <v>1199</v>
      </c>
      <c r="F208" s="232">
        <v>203</v>
      </c>
      <c r="G208" s="232">
        <v>0</v>
      </c>
      <c r="H208" s="232">
        <v>378</v>
      </c>
      <c r="I208" s="232">
        <v>33</v>
      </c>
      <c r="J208" s="232">
        <v>0</v>
      </c>
      <c r="K208" s="232">
        <v>0</v>
      </c>
      <c r="L208" s="232">
        <v>72</v>
      </c>
      <c r="M208" s="232">
        <v>45</v>
      </c>
      <c r="N208" s="232">
        <v>0</v>
      </c>
      <c r="O208" s="232">
        <v>0</v>
      </c>
      <c r="P208" s="233"/>
    </row>
    <row r="209" spans="1:16" ht="21" customHeight="1">
      <c r="A209" s="226">
        <v>188</v>
      </c>
      <c r="B209" s="231" t="s">
        <v>763</v>
      </c>
      <c r="C209" s="227" t="s">
        <v>764</v>
      </c>
      <c r="D209" s="232">
        <v>101</v>
      </c>
      <c r="E209" s="232">
        <v>32</v>
      </c>
      <c r="F209" s="232">
        <v>36</v>
      </c>
      <c r="G209" s="232">
        <v>0</v>
      </c>
      <c r="H209" s="232">
        <v>45</v>
      </c>
      <c r="I209" s="232">
        <v>24</v>
      </c>
      <c r="J209" s="232">
        <v>0</v>
      </c>
      <c r="K209" s="232">
        <v>0</v>
      </c>
      <c r="L209" s="232">
        <v>55</v>
      </c>
      <c r="M209" s="232">
        <v>1</v>
      </c>
      <c r="N209" s="232">
        <v>0</v>
      </c>
      <c r="O209" s="232">
        <v>0</v>
      </c>
      <c r="P209" s="233"/>
    </row>
    <row r="210" spans="1:16" ht="29.25" customHeight="1">
      <c r="A210" s="226">
        <v>189</v>
      </c>
      <c r="B210" s="231" t="s">
        <v>765</v>
      </c>
      <c r="C210" s="227" t="s">
        <v>766</v>
      </c>
      <c r="D210" s="232">
        <v>4480</v>
      </c>
      <c r="E210" s="232">
        <v>2266</v>
      </c>
      <c r="F210" s="232">
        <v>87</v>
      </c>
      <c r="G210" s="232">
        <v>0</v>
      </c>
      <c r="H210" s="232">
        <v>301</v>
      </c>
      <c r="I210" s="232">
        <v>169</v>
      </c>
      <c r="J210" s="232">
        <v>0</v>
      </c>
      <c r="K210" s="232">
        <v>0</v>
      </c>
      <c r="L210" s="232">
        <v>13</v>
      </c>
      <c r="M210" s="232">
        <v>1</v>
      </c>
      <c r="N210" s="232">
        <v>0</v>
      </c>
      <c r="O210" s="232">
        <v>0</v>
      </c>
      <c r="P210" s="233"/>
    </row>
    <row r="211" spans="1:16" ht="28.5" customHeight="1">
      <c r="A211" s="226">
        <v>190</v>
      </c>
      <c r="B211" s="231" t="s">
        <v>767</v>
      </c>
      <c r="C211" s="227" t="s">
        <v>768</v>
      </c>
      <c r="D211" s="232">
        <v>1199</v>
      </c>
      <c r="E211" s="232">
        <v>432</v>
      </c>
      <c r="F211" s="232">
        <v>356</v>
      </c>
      <c r="G211" s="232">
        <v>0</v>
      </c>
      <c r="H211" s="232">
        <v>1217</v>
      </c>
      <c r="I211" s="232">
        <v>521</v>
      </c>
      <c r="J211" s="232">
        <v>0</v>
      </c>
      <c r="K211" s="232">
        <v>0</v>
      </c>
      <c r="L211" s="232">
        <v>604</v>
      </c>
      <c r="M211" s="232">
        <v>403</v>
      </c>
      <c r="N211" s="232">
        <v>0</v>
      </c>
      <c r="O211" s="232">
        <v>0</v>
      </c>
      <c r="P211" s="233"/>
    </row>
    <row r="212" spans="1:16" ht="27" customHeight="1">
      <c r="A212" s="226">
        <v>191</v>
      </c>
      <c r="B212" s="231" t="s">
        <v>769</v>
      </c>
      <c r="C212" s="227" t="s">
        <v>770</v>
      </c>
      <c r="D212" s="232">
        <v>265</v>
      </c>
      <c r="E212" s="232">
        <v>130</v>
      </c>
      <c r="F212" s="232">
        <v>66</v>
      </c>
      <c r="G212" s="232">
        <v>0</v>
      </c>
      <c r="H212" s="232">
        <v>326</v>
      </c>
      <c r="I212" s="232">
        <v>4</v>
      </c>
      <c r="J212" s="232">
        <v>0</v>
      </c>
      <c r="K212" s="232">
        <v>0</v>
      </c>
      <c r="L212" s="232">
        <v>7</v>
      </c>
      <c r="M212" s="232">
        <v>6</v>
      </c>
      <c r="N212" s="232">
        <v>0</v>
      </c>
      <c r="O212" s="232">
        <v>0</v>
      </c>
      <c r="P212" s="233"/>
    </row>
    <row r="213" spans="1:16" ht="31.5" customHeight="1">
      <c r="A213" s="226">
        <v>192</v>
      </c>
      <c r="B213" s="231" t="s">
        <v>771</v>
      </c>
      <c r="C213" s="227" t="s">
        <v>772</v>
      </c>
      <c r="D213" s="232">
        <v>5175</v>
      </c>
      <c r="E213" s="232">
        <v>2049</v>
      </c>
      <c r="F213" s="232">
        <v>1242</v>
      </c>
      <c r="G213" s="232">
        <v>0</v>
      </c>
      <c r="H213" s="232">
        <v>1632</v>
      </c>
      <c r="I213" s="232">
        <v>753</v>
      </c>
      <c r="J213" s="232">
        <v>1</v>
      </c>
      <c r="K213" s="232">
        <v>0</v>
      </c>
      <c r="L213" s="232">
        <v>882</v>
      </c>
      <c r="M213" s="232">
        <v>697</v>
      </c>
      <c r="N213" s="232">
        <v>0</v>
      </c>
      <c r="O213" s="232">
        <v>0</v>
      </c>
      <c r="P213" s="233"/>
    </row>
    <row r="214" spans="1:16" ht="15" customHeight="1">
      <c r="A214" s="226">
        <v>193</v>
      </c>
      <c r="B214" s="231" t="s">
        <v>773</v>
      </c>
      <c r="C214" s="227" t="s">
        <v>774</v>
      </c>
      <c r="D214" s="232">
        <v>1738</v>
      </c>
      <c r="E214" s="232">
        <v>332</v>
      </c>
      <c r="F214" s="232">
        <v>2</v>
      </c>
      <c r="G214" s="232">
        <v>0</v>
      </c>
      <c r="H214" s="232">
        <v>239</v>
      </c>
      <c r="I214" s="232">
        <v>60</v>
      </c>
      <c r="J214" s="232">
        <v>0</v>
      </c>
      <c r="K214" s="232">
        <v>0</v>
      </c>
      <c r="L214" s="232">
        <v>0</v>
      </c>
      <c r="M214" s="232">
        <v>0</v>
      </c>
      <c r="N214" s="232">
        <v>0</v>
      </c>
      <c r="O214" s="232">
        <v>0</v>
      </c>
      <c r="P214" s="233"/>
    </row>
    <row r="215" spans="1:16" ht="19.5" customHeight="1">
      <c r="A215" s="226">
        <v>194</v>
      </c>
      <c r="B215" s="231" t="s">
        <v>775</v>
      </c>
      <c r="C215" s="227" t="s">
        <v>776</v>
      </c>
      <c r="D215" s="232">
        <v>8377</v>
      </c>
      <c r="E215" s="232">
        <v>2918</v>
      </c>
      <c r="F215" s="232">
        <v>91</v>
      </c>
      <c r="G215" s="232">
        <v>0</v>
      </c>
      <c r="H215" s="232">
        <v>1128</v>
      </c>
      <c r="I215" s="232">
        <v>261</v>
      </c>
      <c r="J215" s="232">
        <v>0</v>
      </c>
      <c r="K215" s="232">
        <v>0</v>
      </c>
      <c r="L215" s="232">
        <v>15</v>
      </c>
      <c r="M215" s="232">
        <v>6</v>
      </c>
      <c r="N215" s="232">
        <v>0</v>
      </c>
      <c r="O215" s="232">
        <v>0</v>
      </c>
      <c r="P215" s="233"/>
    </row>
    <row r="216" spans="1:16" ht="27.75" customHeight="1">
      <c r="A216" s="226">
        <v>195</v>
      </c>
      <c r="B216" s="231" t="s">
        <v>777</v>
      </c>
      <c r="C216" s="227" t="s">
        <v>778</v>
      </c>
      <c r="D216" s="232">
        <v>2895</v>
      </c>
      <c r="E216" s="232">
        <v>1198</v>
      </c>
      <c r="F216" s="232">
        <v>22</v>
      </c>
      <c r="G216" s="232">
        <v>0</v>
      </c>
      <c r="H216" s="232">
        <v>753</v>
      </c>
      <c r="I216" s="232">
        <v>275</v>
      </c>
      <c r="J216" s="232">
        <v>2</v>
      </c>
      <c r="K216" s="232">
        <v>0</v>
      </c>
      <c r="L216" s="232">
        <v>4</v>
      </c>
      <c r="M216" s="232">
        <v>2</v>
      </c>
      <c r="N216" s="232">
        <v>0</v>
      </c>
      <c r="O216" s="232">
        <v>0</v>
      </c>
      <c r="P216" s="233"/>
    </row>
    <row r="217" spans="1:16" ht="30" customHeight="1">
      <c r="A217" s="226">
        <v>196</v>
      </c>
      <c r="B217" s="231" t="s">
        <v>779</v>
      </c>
      <c r="C217" s="227" t="s">
        <v>780</v>
      </c>
      <c r="D217" s="232">
        <v>3126</v>
      </c>
      <c r="E217" s="232">
        <v>905</v>
      </c>
      <c r="F217" s="232">
        <v>785</v>
      </c>
      <c r="G217" s="232">
        <v>0</v>
      </c>
      <c r="H217" s="232">
        <v>375</v>
      </c>
      <c r="I217" s="232">
        <v>89</v>
      </c>
      <c r="J217" s="232">
        <v>0</v>
      </c>
      <c r="K217" s="232">
        <v>0</v>
      </c>
      <c r="L217" s="232">
        <v>43</v>
      </c>
      <c r="M217" s="232">
        <v>13</v>
      </c>
      <c r="N217" s="232">
        <v>0</v>
      </c>
      <c r="O217" s="232">
        <v>0</v>
      </c>
      <c r="P217" s="233"/>
    </row>
    <row r="218" spans="1:16" ht="29.25" customHeight="1">
      <c r="A218" s="226">
        <v>197</v>
      </c>
      <c r="B218" s="231" t="s">
        <v>781</v>
      </c>
      <c r="C218" s="227" t="s">
        <v>782</v>
      </c>
      <c r="D218" s="232">
        <v>9187</v>
      </c>
      <c r="E218" s="232">
        <v>4589</v>
      </c>
      <c r="F218" s="232">
        <v>1193</v>
      </c>
      <c r="G218" s="232">
        <v>0</v>
      </c>
      <c r="H218" s="232">
        <v>1414</v>
      </c>
      <c r="I218" s="232">
        <v>547</v>
      </c>
      <c r="J218" s="232">
        <v>0</v>
      </c>
      <c r="K218" s="232">
        <v>0</v>
      </c>
      <c r="L218" s="232">
        <v>70</v>
      </c>
      <c r="M218" s="232">
        <v>31</v>
      </c>
      <c r="N218" s="232">
        <v>0</v>
      </c>
      <c r="O218" s="232">
        <v>0</v>
      </c>
      <c r="P218" s="233"/>
    </row>
    <row r="219" spans="1:16" s="230" customFormat="1" ht="41.25" customHeight="1">
      <c r="A219" s="226"/>
      <c r="B219" s="227" t="s">
        <v>783</v>
      </c>
      <c r="C219" s="227" t="s">
        <v>784</v>
      </c>
      <c r="D219" s="228">
        <v>24053</v>
      </c>
      <c r="E219" s="228">
        <v>12028</v>
      </c>
      <c r="F219" s="228">
        <v>8407</v>
      </c>
      <c r="G219" s="228">
        <v>0</v>
      </c>
      <c r="H219" s="228">
        <v>3321</v>
      </c>
      <c r="I219" s="228">
        <v>1262</v>
      </c>
      <c r="J219" s="228">
        <v>0</v>
      </c>
      <c r="K219" s="228">
        <v>0</v>
      </c>
      <c r="L219" s="228">
        <v>1072</v>
      </c>
      <c r="M219" s="228">
        <v>798</v>
      </c>
      <c r="N219" s="228">
        <v>0</v>
      </c>
      <c r="O219" s="228">
        <v>0</v>
      </c>
      <c r="P219" s="229"/>
    </row>
    <row r="220" spans="1:16" ht="28.5" customHeight="1">
      <c r="A220" s="226">
        <v>198</v>
      </c>
      <c r="B220" s="231" t="s">
        <v>785</v>
      </c>
      <c r="C220" s="227" t="s">
        <v>786</v>
      </c>
      <c r="D220" s="232">
        <v>16719</v>
      </c>
      <c r="E220" s="232">
        <v>9169</v>
      </c>
      <c r="F220" s="232">
        <v>2884</v>
      </c>
      <c r="G220" s="232">
        <v>0</v>
      </c>
      <c r="H220" s="232">
        <v>2778</v>
      </c>
      <c r="I220" s="232">
        <v>990</v>
      </c>
      <c r="J220" s="232">
        <v>0</v>
      </c>
      <c r="K220" s="232">
        <v>0</v>
      </c>
      <c r="L220" s="232">
        <v>672</v>
      </c>
      <c r="M220" s="232">
        <v>532</v>
      </c>
      <c r="N220" s="232">
        <v>0</v>
      </c>
      <c r="O220" s="232">
        <v>0</v>
      </c>
      <c r="P220" s="233"/>
    </row>
    <row r="221" spans="1:16" ht="30.75" customHeight="1">
      <c r="A221" s="226">
        <v>199</v>
      </c>
      <c r="B221" s="231" t="s">
        <v>787</v>
      </c>
      <c r="C221" s="227" t="s">
        <v>788</v>
      </c>
      <c r="D221" s="232">
        <v>16276</v>
      </c>
      <c r="E221" s="232">
        <v>7195</v>
      </c>
      <c r="F221" s="232">
        <v>4916</v>
      </c>
      <c r="G221" s="232">
        <v>0</v>
      </c>
      <c r="H221" s="232">
        <v>1084</v>
      </c>
      <c r="I221" s="232">
        <v>518</v>
      </c>
      <c r="J221" s="232">
        <v>0</v>
      </c>
      <c r="K221" s="232">
        <v>0</v>
      </c>
      <c r="L221" s="232">
        <v>371</v>
      </c>
      <c r="M221" s="232">
        <v>254</v>
      </c>
      <c r="N221" s="232">
        <v>0</v>
      </c>
      <c r="O221" s="232">
        <v>0</v>
      </c>
      <c r="P221" s="233"/>
    </row>
    <row r="222" spans="1:16" s="230" customFormat="1" ht="46.5" customHeight="1">
      <c r="A222" s="226"/>
      <c r="B222" s="227" t="s">
        <v>789</v>
      </c>
      <c r="C222" s="227" t="s">
        <v>790</v>
      </c>
      <c r="D222" s="228">
        <v>102901</v>
      </c>
      <c r="E222" s="228">
        <v>52967</v>
      </c>
      <c r="F222" s="228">
        <v>2859</v>
      </c>
      <c r="G222" s="228">
        <v>1</v>
      </c>
      <c r="H222" s="228">
        <v>16042</v>
      </c>
      <c r="I222" s="228">
        <v>7449</v>
      </c>
      <c r="J222" s="228">
        <v>2</v>
      </c>
      <c r="K222" s="228">
        <v>11</v>
      </c>
      <c r="L222" s="228">
        <v>203</v>
      </c>
      <c r="M222" s="228">
        <v>54</v>
      </c>
      <c r="N222" s="228">
        <v>0</v>
      </c>
      <c r="O222" s="228">
        <v>0</v>
      </c>
      <c r="P222" s="229"/>
    </row>
    <row r="223" spans="1:16" ht="27.75" customHeight="1">
      <c r="A223" s="226">
        <v>200</v>
      </c>
      <c r="B223" s="231" t="s">
        <v>791</v>
      </c>
      <c r="C223" s="227" t="s">
        <v>792</v>
      </c>
      <c r="D223" s="232">
        <v>21400</v>
      </c>
      <c r="E223" s="232">
        <v>8577</v>
      </c>
      <c r="F223" s="232">
        <v>403</v>
      </c>
      <c r="G223" s="232">
        <v>0</v>
      </c>
      <c r="H223" s="232">
        <v>3164</v>
      </c>
      <c r="I223" s="232">
        <v>1286</v>
      </c>
      <c r="J223" s="232">
        <v>0</v>
      </c>
      <c r="K223" s="232">
        <v>0</v>
      </c>
      <c r="L223" s="232">
        <v>21</v>
      </c>
      <c r="M223" s="232">
        <v>3</v>
      </c>
      <c r="N223" s="232">
        <v>0</v>
      </c>
      <c r="O223" s="232">
        <v>0</v>
      </c>
      <c r="P223" s="233"/>
    </row>
    <row r="224" spans="1:16" ht="19.5" customHeight="1">
      <c r="A224" s="226">
        <v>201</v>
      </c>
      <c r="B224" s="231" t="s">
        <v>793</v>
      </c>
      <c r="C224" s="227" t="s">
        <v>794</v>
      </c>
      <c r="D224" s="232">
        <v>25003</v>
      </c>
      <c r="E224" s="232">
        <v>14639</v>
      </c>
      <c r="F224" s="232">
        <v>19</v>
      </c>
      <c r="G224" s="232">
        <v>0</v>
      </c>
      <c r="H224" s="232">
        <v>3099</v>
      </c>
      <c r="I224" s="232">
        <v>1429</v>
      </c>
      <c r="J224" s="232">
        <v>0</v>
      </c>
      <c r="K224" s="232">
        <v>0</v>
      </c>
      <c r="L224" s="232">
        <v>0</v>
      </c>
      <c r="M224" s="232">
        <v>0</v>
      </c>
      <c r="N224" s="232">
        <v>0</v>
      </c>
      <c r="O224" s="232">
        <v>0</v>
      </c>
      <c r="P224" s="233"/>
    </row>
    <row r="225" spans="1:16" ht="27" customHeight="1">
      <c r="A225" s="226">
        <v>202</v>
      </c>
      <c r="B225" s="231" t="s">
        <v>795</v>
      </c>
      <c r="C225" s="227" t="s">
        <v>796</v>
      </c>
      <c r="D225" s="232">
        <v>656</v>
      </c>
      <c r="E225" s="232">
        <v>57</v>
      </c>
      <c r="F225" s="232">
        <v>8</v>
      </c>
      <c r="G225" s="232">
        <v>0</v>
      </c>
      <c r="H225" s="232">
        <v>30</v>
      </c>
      <c r="I225" s="232">
        <v>8</v>
      </c>
      <c r="J225" s="232">
        <v>0</v>
      </c>
      <c r="K225" s="232">
        <v>0</v>
      </c>
      <c r="L225" s="232">
        <v>2</v>
      </c>
      <c r="M225" s="232">
        <v>0</v>
      </c>
      <c r="N225" s="232">
        <v>0</v>
      </c>
      <c r="O225" s="232">
        <v>0</v>
      </c>
      <c r="P225" s="233"/>
    </row>
    <row r="226" spans="1:16" ht="21.75" customHeight="1">
      <c r="A226" s="226">
        <v>203</v>
      </c>
      <c r="B226" s="231" t="s">
        <v>797</v>
      </c>
      <c r="C226" s="227" t="s">
        <v>798</v>
      </c>
      <c r="D226" s="232">
        <v>5240</v>
      </c>
      <c r="E226" s="232">
        <v>2790</v>
      </c>
      <c r="F226" s="232">
        <v>457</v>
      </c>
      <c r="G226" s="232">
        <v>1</v>
      </c>
      <c r="H226" s="232">
        <v>1040</v>
      </c>
      <c r="I226" s="232">
        <v>320</v>
      </c>
      <c r="J226" s="232">
        <v>0</v>
      </c>
      <c r="K226" s="232">
        <v>0</v>
      </c>
      <c r="L226" s="232">
        <v>43</v>
      </c>
      <c r="M226" s="232">
        <v>9</v>
      </c>
      <c r="N226" s="232">
        <v>0</v>
      </c>
      <c r="O226" s="232">
        <v>0</v>
      </c>
      <c r="P226" s="233"/>
    </row>
    <row r="227" spans="1:16" ht="28.5" customHeight="1">
      <c r="A227" s="226">
        <v>204</v>
      </c>
      <c r="B227" s="231" t="s">
        <v>799</v>
      </c>
      <c r="C227" s="227" t="s">
        <v>800</v>
      </c>
      <c r="D227" s="232">
        <v>4750</v>
      </c>
      <c r="E227" s="232">
        <v>2501</v>
      </c>
      <c r="F227" s="232">
        <v>483</v>
      </c>
      <c r="G227" s="232">
        <v>0</v>
      </c>
      <c r="H227" s="232">
        <v>426</v>
      </c>
      <c r="I227" s="232">
        <v>154</v>
      </c>
      <c r="J227" s="232">
        <v>0</v>
      </c>
      <c r="K227" s="232">
        <v>0</v>
      </c>
      <c r="L227" s="232">
        <v>7</v>
      </c>
      <c r="M227" s="232">
        <v>3</v>
      </c>
      <c r="N227" s="232">
        <v>0</v>
      </c>
      <c r="O227" s="232">
        <v>0</v>
      </c>
      <c r="P227" s="233"/>
    </row>
    <row r="228" spans="1:16" ht="27" customHeight="1">
      <c r="A228" s="226">
        <v>205</v>
      </c>
      <c r="B228" s="231" t="s">
        <v>801</v>
      </c>
      <c r="C228" s="227" t="s">
        <v>802</v>
      </c>
      <c r="D228" s="232">
        <v>1760</v>
      </c>
      <c r="E228" s="232">
        <v>809</v>
      </c>
      <c r="F228" s="232">
        <v>39</v>
      </c>
      <c r="G228" s="232">
        <v>0</v>
      </c>
      <c r="H228" s="232">
        <v>636</v>
      </c>
      <c r="I228" s="232">
        <v>295</v>
      </c>
      <c r="J228" s="232">
        <v>0</v>
      </c>
      <c r="K228" s="232">
        <v>0</v>
      </c>
      <c r="L228" s="232">
        <v>1</v>
      </c>
      <c r="M228" s="232">
        <v>0</v>
      </c>
      <c r="N228" s="232">
        <v>0</v>
      </c>
      <c r="O228" s="232">
        <v>0</v>
      </c>
      <c r="P228" s="233"/>
    </row>
    <row r="229" spans="1:16" ht="19.5" customHeight="1">
      <c r="A229" s="226">
        <v>206</v>
      </c>
      <c r="B229" s="231" t="s">
        <v>803</v>
      </c>
      <c r="C229" s="227" t="s">
        <v>804</v>
      </c>
      <c r="D229" s="232">
        <v>30907</v>
      </c>
      <c r="E229" s="232">
        <v>17787</v>
      </c>
      <c r="F229" s="232">
        <v>360</v>
      </c>
      <c r="G229" s="232">
        <v>0</v>
      </c>
      <c r="H229" s="232">
        <v>5958</v>
      </c>
      <c r="I229" s="232">
        <v>3369</v>
      </c>
      <c r="J229" s="232">
        <v>0</v>
      </c>
      <c r="K229" s="232">
        <v>0</v>
      </c>
      <c r="L229" s="232">
        <v>6</v>
      </c>
      <c r="M229" s="232">
        <v>2</v>
      </c>
      <c r="N229" s="232">
        <v>0</v>
      </c>
      <c r="O229" s="232">
        <v>0</v>
      </c>
      <c r="P229" s="233"/>
    </row>
    <row r="230" spans="1:16" ht="18.75" customHeight="1">
      <c r="A230" s="226">
        <v>207</v>
      </c>
      <c r="B230" s="231" t="s">
        <v>805</v>
      </c>
      <c r="C230" s="227" t="s">
        <v>806</v>
      </c>
      <c r="D230" s="232">
        <v>2016</v>
      </c>
      <c r="E230" s="232">
        <v>985</v>
      </c>
      <c r="F230" s="232">
        <v>218</v>
      </c>
      <c r="G230" s="232">
        <v>0</v>
      </c>
      <c r="H230" s="232">
        <v>408</v>
      </c>
      <c r="I230" s="232">
        <v>176</v>
      </c>
      <c r="J230" s="232">
        <v>1</v>
      </c>
      <c r="K230" s="232">
        <v>1</v>
      </c>
      <c r="L230" s="232">
        <v>56</v>
      </c>
      <c r="M230" s="232">
        <v>27</v>
      </c>
      <c r="N230" s="232">
        <v>0</v>
      </c>
      <c r="O230" s="232">
        <v>0</v>
      </c>
      <c r="P230" s="233"/>
    </row>
    <row r="231" spans="1:16" ht="30.75" customHeight="1">
      <c r="A231" s="226">
        <v>208</v>
      </c>
      <c r="B231" s="231" t="s">
        <v>807</v>
      </c>
      <c r="C231" s="227" t="s">
        <v>808</v>
      </c>
      <c r="D231" s="232">
        <v>1304</v>
      </c>
      <c r="E231" s="232">
        <v>748</v>
      </c>
      <c r="F231" s="232">
        <v>196</v>
      </c>
      <c r="G231" s="232">
        <v>0</v>
      </c>
      <c r="H231" s="232">
        <v>172</v>
      </c>
      <c r="I231" s="232">
        <v>62</v>
      </c>
      <c r="J231" s="232">
        <v>0</v>
      </c>
      <c r="K231" s="232">
        <v>0</v>
      </c>
      <c r="L231" s="232">
        <v>32</v>
      </c>
      <c r="M231" s="232">
        <v>8</v>
      </c>
      <c r="N231" s="232">
        <v>0</v>
      </c>
      <c r="O231" s="232">
        <v>0</v>
      </c>
      <c r="P231" s="233"/>
    </row>
    <row r="232" spans="1:16" ht="18" customHeight="1">
      <c r="A232" s="226">
        <v>209</v>
      </c>
      <c r="B232" s="231" t="s">
        <v>809</v>
      </c>
      <c r="C232" s="227" t="s">
        <v>810</v>
      </c>
      <c r="D232" s="232">
        <v>8024</v>
      </c>
      <c r="E232" s="232">
        <v>2685</v>
      </c>
      <c r="F232" s="232">
        <v>155</v>
      </c>
      <c r="G232" s="232">
        <v>0</v>
      </c>
      <c r="H232" s="232">
        <v>665</v>
      </c>
      <c r="I232" s="232">
        <v>113</v>
      </c>
      <c r="J232" s="232">
        <v>1</v>
      </c>
      <c r="K232" s="232">
        <v>10</v>
      </c>
      <c r="L232" s="232">
        <v>18</v>
      </c>
      <c r="M232" s="232">
        <v>0</v>
      </c>
      <c r="N232" s="232">
        <v>0</v>
      </c>
      <c r="O232" s="232">
        <v>0</v>
      </c>
      <c r="P232" s="233"/>
    </row>
    <row r="233" spans="1:16" ht="41.25" customHeight="1">
      <c r="A233" s="226">
        <v>210</v>
      </c>
      <c r="B233" s="231" t="s">
        <v>811</v>
      </c>
      <c r="C233" s="227" t="s">
        <v>812</v>
      </c>
      <c r="D233" s="232">
        <v>1841</v>
      </c>
      <c r="E233" s="232">
        <v>1389</v>
      </c>
      <c r="F233" s="232">
        <v>521</v>
      </c>
      <c r="G233" s="232">
        <v>0</v>
      </c>
      <c r="H233" s="232">
        <v>444</v>
      </c>
      <c r="I233" s="232">
        <v>237</v>
      </c>
      <c r="J233" s="232">
        <v>0</v>
      </c>
      <c r="K233" s="232">
        <v>0</v>
      </c>
      <c r="L233" s="232">
        <v>17</v>
      </c>
      <c r="M233" s="232">
        <v>2</v>
      </c>
      <c r="N233" s="232">
        <v>0</v>
      </c>
      <c r="O233" s="232">
        <v>0</v>
      </c>
      <c r="P233" s="233"/>
    </row>
    <row r="234" spans="1:16" s="230" customFormat="1" ht="41.25" customHeight="1">
      <c r="A234" s="226"/>
      <c r="B234" s="227" t="s">
        <v>813</v>
      </c>
      <c r="C234" s="227" t="s">
        <v>814</v>
      </c>
      <c r="D234" s="228">
        <v>73848</v>
      </c>
      <c r="E234" s="228">
        <v>34413</v>
      </c>
      <c r="F234" s="228">
        <v>3473</v>
      </c>
      <c r="G234" s="228">
        <v>2</v>
      </c>
      <c r="H234" s="228">
        <v>13381</v>
      </c>
      <c r="I234" s="228">
        <v>7942</v>
      </c>
      <c r="J234" s="228">
        <v>1</v>
      </c>
      <c r="K234" s="228">
        <v>10</v>
      </c>
      <c r="L234" s="228">
        <v>1527</v>
      </c>
      <c r="M234" s="228">
        <v>231</v>
      </c>
      <c r="N234" s="228">
        <v>0</v>
      </c>
      <c r="O234" s="228">
        <v>0</v>
      </c>
      <c r="P234" s="229"/>
    </row>
    <row r="235" spans="1:16" ht="42" customHeight="1">
      <c r="A235" s="226">
        <v>211</v>
      </c>
      <c r="B235" s="231" t="s">
        <v>815</v>
      </c>
      <c r="C235" s="227" t="s">
        <v>816</v>
      </c>
      <c r="D235" s="232">
        <v>5787</v>
      </c>
      <c r="E235" s="232">
        <v>410</v>
      </c>
      <c r="F235" s="232">
        <v>614</v>
      </c>
      <c r="G235" s="232">
        <v>0</v>
      </c>
      <c r="H235" s="232">
        <v>229</v>
      </c>
      <c r="I235" s="232">
        <v>76</v>
      </c>
      <c r="J235" s="232">
        <v>0</v>
      </c>
      <c r="K235" s="232">
        <v>0</v>
      </c>
      <c r="L235" s="232">
        <v>131</v>
      </c>
      <c r="M235" s="232">
        <v>27</v>
      </c>
      <c r="N235" s="232">
        <v>0</v>
      </c>
      <c r="O235" s="232">
        <v>0</v>
      </c>
      <c r="P235" s="233"/>
    </row>
    <row r="236" spans="1:16" ht="21" customHeight="1">
      <c r="A236" s="226">
        <v>212</v>
      </c>
      <c r="B236" s="231" t="s">
        <v>817</v>
      </c>
      <c r="C236" s="227" t="s">
        <v>818</v>
      </c>
      <c r="D236" s="232">
        <v>2484</v>
      </c>
      <c r="E236" s="232">
        <v>415</v>
      </c>
      <c r="F236" s="232">
        <v>284</v>
      </c>
      <c r="G236" s="232">
        <v>0</v>
      </c>
      <c r="H236" s="232">
        <v>127</v>
      </c>
      <c r="I236" s="232">
        <v>41</v>
      </c>
      <c r="J236" s="232">
        <v>0</v>
      </c>
      <c r="K236" s="232">
        <v>0</v>
      </c>
      <c r="L236" s="232">
        <v>23</v>
      </c>
      <c r="M236" s="232">
        <v>4</v>
      </c>
      <c r="N236" s="232">
        <v>0</v>
      </c>
      <c r="O236" s="232">
        <v>0</v>
      </c>
      <c r="P236" s="233"/>
    </row>
    <row r="237" spans="1:16" ht="18" customHeight="1">
      <c r="A237" s="226">
        <v>213</v>
      </c>
      <c r="B237" s="231" t="s">
        <v>819</v>
      </c>
      <c r="C237" s="227" t="s">
        <v>820</v>
      </c>
      <c r="D237" s="232">
        <v>1060</v>
      </c>
      <c r="E237" s="232">
        <v>481</v>
      </c>
      <c r="F237" s="232">
        <v>17</v>
      </c>
      <c r="G237" s="232">
        <v>0</v>
      </c>
      <c r="H237" s="232">
        <v>581</v>
      </c>
      <c r="I237" s="232">
        <v>86</v>
      </c>
      <c r="J237" s="232">
        <v>0</v>
      </c>
      <c r="K237" s="232">
        <v>0</v>
      </c>
      <c r="L237" s="232">
        <v>1</v>
      </c>
      <c r="M237" s="232">
        <v>0</v>
      </c>
      <c r="N237" s="232">
        <v>0</v>
      </c>
      <c r="O237" s="232">
        <v>0</v>
      </c>
      <c r="P237" s="233"/>
    </row>
    <row r="238" spans="1:16" ht="20.25" customHeight="1">
      <c r="A238" s="226">
        <v>214</v>
      </c>
      <c r="B238" s="231" t="s">
        <v>821</v>
      </c>
      <c r="C238" s="227" t="s">
        <v>822</v>
      </c>
      <c r="D238" s="232">
        <v>4152</v>
      </c>
      <c r="E238" s="232">
        <v>2313</v>
      </c>
      <c r="F238" s="232">
        <v>11</v>
      </c>
      <c r="G238" s="232">
        <v>0</v>
      </c>
      <c r="H238" s="232">
        <v>1453</v>
      </c>
      <c r="I238" s="232">
        <v>467</v>
      </c>
      <c r="J238" s="232">
        <v>0</v>
      </c>
      <c r="K238" s="232">
        <v>0</v>
      </c>
      <c r="L238" s="232">
        <v>12</v>
      </c>
      <c r="M238" s="232">
        <v>0</v>
      </c>
      <c r="N238" s="232">
        <v>0</v>
      </c>
      <c r="O238" s="232">
        <v>0</v>
      </c>
      <c r="P238" s="233"/>
    </row>
    <row r="239" spans="1:16" ht="18.75" customHeight="1">
      <c r="A239" s="226">
        <v>215</v>
      </c>
      <c r="B239" s="231" t="s">
        <v>823</v>
      </c>
      <c r="C239" s="227" t="s">
        <v>824</v>
      </c>
      <c r="D239" s="232">
        <v>11332</v>
      </c>
      <c r="E239" s="232">
        <v>4618</v>
      </c>
      <c r="F239" s="232">
        <v>556</v>
      </c>
      <c r="G239" s="232">
        <v>0</v>
      </c>
      <c r="H239" s="232">
        <v>2337</v>
      </c>
      <c r="I239" s="232">
        <v>694</v>
      </c>
      <c r="J239" s="232">
        <v>0</v>
      </c>
      <c r="K239" s="232">
        <v>0</v>
      </c>
      <c r="L239" s="232">
        <v>7</v>
      </c>
      <c r="M239" s="232">
        <v>0</v>
      </c>
      <c r="N239" s="232">
        <v>0</v>
      </c>
      <c r="O239" s="232">
        <v>0</v>
      </c>
      <c r="P239" s="233"/>
    </row>
    <row r="240" spans="1:16" ht="17.25" customHeight="1">
      <c r="A240" s="226">
        <v>216</v>
      </c>
      <c r="B240" s="231" t="s">
        <v>825</v>
      </c>
      <c r="C240" s="227" t="s">
        <v>826</v>
      </c>
      <c r="D240" s="232">
        <v>7008</v>
      </c>
      <c r="E240" s="232">
        <v>2450</v>
      </c>
      <c r="F240" s="232">
        <v>563</v>
      </c>
      <c r="G240" s="232">
        <v>0</v>
      </c>
      <c r="H240" s="232">
        <v>435</v>
      </c>
      <c r="I240" s="232">
        <v>147</v>
      </c>
      <c r="J240" s="232">
        <v>0</v>
      </c>
      <c r="K240" s="232">
        <v>0</v>
      </c>
      <c r="L240" s="232">
        <v>15</v>
      </c>
      <c r="M240" s="232">
        <v>5</v>
      </c>
      <c r="N240" s="232">
        <v>0</v>
      </c>
      <c r="O240" s="232">
        <v>0</v>
      </c>
      <c r="P240" s="233"/>
    </row>
    <row r="241" spans="1:16" ht="27.75" customHeight="1">
      <c r="A241" s="226">
        <v>217</v>
      </c>
      <c r="B241" s="231" t="s">
        <v>827</v>
      </c>
      <c r="C241" s="227" t="s">
        <v>828</v>
      </c>
      <c r="D241" s="232">
        <v>4530</v>
      </c>
      <c r="E241" s="232">
        <v>1680</v>
      </c>
      <c r="F241" s="232">
        <v>634</v>
      </c>
      <c r="G241" s="232">
        <v>0</v>
      </c>
      <c r="H241" s="232">
        <v>570</v>
      </c>
      <c r="I241" s="232">
        <v>226</v>
      </c>
      <c r="J241" s="232">
        <v>0</v>
      </c>
      <c r="K241" s="232">
        <v>0</v>
      </c>
      <c r="L241" s="232">
        <v>71</v>
      </c>
      <c r="M241" s="232">
        <v>57</v>
      </c>
      <c r="N241" s="232">
        <v>0</v>
      </c>
      <c r="O241" s="232">
        <v>0</v>
      </c>
      <c r="P241" s="233"/>
    </row>
    <row r="242" spans="1:16" ht="18.75" customHeight="1">
      <c r="A242" s="226">
        <v>218</v>
      </c>
      <c r="B242" s="231" t="s">
        <v>829</v>
      </c>
      <c r="C242" s="227" t="s">
        <v>830</v>
      </c>
      <c r="D242" s="232">
        <v>3379</v>
      </c>
      <c r="E242" s="232">
        <v>19</v>
      </c>
      <c r="F242" s="232">
        <v>0</v>
      </c>
      <c r="G242" s="232">
        <v>0</v>
      </c>
      <c r="H242" s="232">
        <v>191</v>
      </c>
      <c r="I242" s="232">
        <v>2</v>
      </c>
      <c r="J242" s="232">
        <v>0</v>
      </c>
      <c r="K242" s="232">
        <v>0</v>
      </c>
      <c r="L242" s="232">
        <v>0</v>
      </c>
      <c r="M242" s="232">
        <v>0</v>
      </c>
      <c r="N242" s="232">
        <v>0</v>
      </c>
      <c r="O242" s="232">
        <v>0</v>
      </c>
      <c r="P242" s="233"/>
    </row>
    <row r="243" spans="1:16" ht="27" customHeight="1">
      <c r="A243" s="226">
        <v>219</v>
      </c>
      <c r="B243" s="231" t="s">
        <v>831</v>
      </c>
      <c r="C243" s="227" t="s">
        <v>832</v>
      </c>
      <c r="D243" s="232">
        <v>821</v>
      </c>
      <c r="E243" s="232">
        <v>6</v>
      </c>
      <c r="F243" s="232">
        <v>21</v>
      </c>
      <c r="G243" s="232">
        <v>0</v>
      </c>
      <c r="H243" s="232">
        <v>66</v>
      </c>
      <c r="I243" s="232">
        <v>4</v>
      </c>
      <c r="J243" s="232">
        <v>0</v>
      </c>
      <c r="K243" s="232">
        <v>9</v>
      </c>
      <c r="L243" s="232">
        <v>5</v>
      </c>
      <c r="M243" s="232">
        <v>0</v>
      </c>
      <c r="N243" s="232">
        <v>0</v>
      </c>
      <c r="O243" s="232">
        <v>0</v>
      </c>
      <c r="P243" s="233"/>
    </row>
    <row r="244" spans="1:16" ht="29.25" customHeight="1">
      <c r="A244" s="226">
        <v>220</v>
      </c>
      <c r="B244" s="231" t="s">
        <v>833</v>
      </c>
      <c r="C244" s="227" t="s">
        <v>834</v>
      </c>
      <c r="D244" s="232">
        <v>3931</v>
      </c>
      <c r="E244" s="232">
        <v>1</v>
      </c>
      <c r="F244" s="232">
        <v>63</v>
      </c>
      <c r="G244" s="232">
        <v>0</v>
      </c>
      <c r="H244" s="232">
        <v>35</v>
      </c>
      <c r="I244" s="232">
        <v>0</v>
      </c>
      <c r="J244" s="232">
        <v>0</v>
      </c>
      <c r="K244" s="232">
        <v>0</v>
      </c>
      <c r="L244" s="232">
        <v>13</v>
      </c>
      <c r="M244" s="232">
        <v>7</v>
      </c>
      <c r="N244" s="232">
        <v>0</v>
      </c>
      <c r="O244" s="232">
        <v>0</v>
      </c>
      <c r="P244" s="233"/>
    </row>
    <row r="245" spans="1:16" ht="29.25" customHeight="1">
      <c r="A245" s="226">
        <v>221</v>
      </c>
      <c r="B245" s="231" t="s">
        <v>835</v>
      </c>
      <c r="C245" s="227" t="s">
        <v>836</v>
      </c>
      <c r="D245" s="232">
        <v>856</v>
      </c>
      <c r="E245" s="232">
        <v>290</v>
      </c>
      <c r="F245" s="232">
        <v>365</v>
      </c>
      <c r="G245" s="232">
        <v>0</v>
      </c>
      <c r="H245" s="232">
        <v>265</v>
      </c>
      <c r="I245" s="232">
        <v>8</v>
      </c>
      <c r="J245" s="232">
        <v>0</v>
      </c>
      <c r="K245" s="232">
        <v>0</v>
      </c>
      <c r="L245" s="232">
        <v>228</v>
      </c>
      <c r="M245" s="232">
        <v>125</v>
      </c>
      <c r="N245" s="232">
        <v>0</v>
      </c>
      <c r="O245" s="232">
        <v>0</v>
      </c>
      <c r="P245" s="233"/>
    </row>
    <row r="246" spans="1:16" ht="29.25" customHeight="1">
      <c r="A246" s="226">
        <v>222</v>
      </c>
      <c r="B246" s="231" t="s">
        <v>837</v>
      </c>
      <c r="C246" s="227" t="s">
        <v>838</v>
      </c>
      <c r="D246" s="232">
        <v>1543</v>
      </c>
      <c r="E246" s="232">
        <v>1252</v>
      </c>
      <c r="F246" s="232">
        <v>83</v>
      </c>
      <c r="G246" s="232">
        <v>2</v>
      </c>
      <c r="H246" s="232">
        <v>120</v>
      </c>
      <c r="I246" s="232">
        <v>4</v>
      </c>
      <c r="J246" s="232">
        <v>0</v>
      </c>
      <c r="K246" s="232">
        <v>0</v>
      </c>
      <c r="L246" s="232">
        <v>14</v>
      </c>
      <c r="M246" s="232">
        <v>4</v>
      </c>
      <c r="N246" s="232">
        <v>0</v>
      </c>
      <c r="O246" s="232">
        <v>0</v>
      </c>
      <c r="P246" s="233"/>
    </row>
    <row r="247" spans="1:16" ht="21.75" customHeight="1">
      <c r="A247" s="226">
        <v>223</v>
      </c>
      <c r="B247" s="231" t="s">
        <v>839</v>
      </c>
      <c r="C247" s="227" t="s">
        <v>840</v>
      </c>
      <c r="D247" s="232">
        <v>1888</v>
      </c>
      <c r="E247" s="232">
        <v>1733</v>
      </c>
      <c r="F247" s="232">
        <v>100</v>
      </c>
      <c r="G247" s="232">
        <v>0</v>
      </c>
      <c r="H247" s="232">
        <v>141</v>
      </c>
      <c r="I247" s="232">
        <v>134</v>
      </c>
      <c r="J247" s="232">
        <v>0</v>
      </c>
      <c r="K247" s="232">
        <v>0</v>
      </c>
      <c r="L247" s="232">
        <v>0</v>
      </c>
      <c r="M247" s="232">
        <v>0</v>
      </c>
      <c r="N247" s="232">
        <v>0</v>
      </c>
      <c r="O247" s="232">
        <v>0</v>
      </c>
      <c r="P247" s="233"/>
    </row>
    <row r="248" spans="1:16" ht="28.5" customHeight="1">
      <c r="A248" s="226">
        <v>224</v>
      </c>
      <c r="B248" s="231" t="s">
        <v>841</v>
      </c>
      <c r="C248" s="227" t="s">
        <v>842</v>
      </c>
      <c r="D248" s="232">
        <v>1781</v>
      </c>
      <c r="E248" s="232">
        <v>1781</v>
      </c>
      <c r="F248" s="232">
        <v>13</v>
      </c>
      <c r="G248" s="232">
        <v>0</v>
      </c>
      <c r="H248" s="232">
        <v>148</v>
      </c>
      <c r="I248" s="232">
        <v>148</v>
      </c>
      <c r="J248" s="232">
        <v>0</v>
      </c>
      <c r="K248" s="232">
        <v>0</v>
      </c>
      <c r="L248" s="232">
        <v>6</v>
      </c>
      <c r="M248" s="232">
        <v>0</v>
      </c>
      <c r="N248" s="232">
        <v>0</v>
      </c>
      <c r="O248" s="232">
        <v>0</v>
      </c>
      <c r="P248" s="233"/>
    </row>
    <row r="249" spans="1:16" ht="30" customHeight="1">
      <c r="A249" s="226">
        <v>225</v>
      </c>
      <c r="B249" s="231" t="s">
        <v>843</v>
      </c>
      <c r="C249" s="227" t="s">
        <v>844</v>
      </c>
      <c r="D249" s="232">
        <v>3405</v>
      </c>
      <c r="E249" s="232">
        <v>3405</v>
      </c>
      <c r="F249" s="232">
        <v>1</v>
      </c>
      <c r="G249" s="232">
        <v>0</v>
      </c>
      <c r="H249" s="232">
        <v>154</v>
      </c>
      <c r="I249" s="232">
        <v>154</v>
      </c>
      <c r="J249" s="232">
        <v>0</v>
      </c>
      <c r="K249" s="232">
        <v>0</v>
      </c>
      <c r="L249" s="232">
        <v>0</v>
      </c>
      <c r="M249" s="232">
        <v>0</v>
      </c>
      <c r="N249" s="232">
        <v>0</v>
      </c>
      <c r="O249" s="232">
        <v>0</v>
      </c>
      <c r="P249" s="233"/>
    </row>
    <row r="250" spans="1:16" ht="30" customHeight="1">
      <c r="A250" s="226">
        <v>226</v>
      </c>
      <c r="B250" s="231" t="s">
        <v>845</v>
      </c>
      <c r="C250" s="227" t="s">
        <v>846</v>
      </c>
      <c r="D250" s="232">
        <v>5817</v>
      </c>
      <c r="E250" s="232">
        <v>5817</v>
      </c>
      <c r="F250" s="232">
        <v>108</v>
      </c>
      <c r="G250" s="232">
        <v>0</v>
      </c>
      <c r="H250" s="232">
        <v>202</v>
      </c>
      <c r="I250" s="232">
        <v>202</v>
      </c>
      <c r="J250" s="232">
        <v>1</v>
      </c>
      <c r="K250" s="232">
        <v>1</v>
      </c>
      <c r="L250" s="232">
        <v>2</v>
      </c>
      <c r="M250" s="232">
        <v>2</v>
      </c>
      <c r="N250" s="232">
        <v>0</v>
      </c>
      <c r="O250" s="232">
        <v>0</v>
      </c>
      <c r="P250" s="233"/>
    </row>
    <row r="251" spans="1:16" ht="24.75" customHeight="1">
      <c r="A251" s="226">
        <v>227</v>
      </c>
      <c r="B251" s="231" t="s">
        <v>847</v>
      </c>
      <c r="C251" s="227" t="s">
        <v>848</v>
      </c>
      <c r="D251" s="232">
        <v>81</v>
      </c>
      <c r="E251" s="232">
        <v>81</v>
      </c>
      <c r="F251" s="232">
        <v>0</v>
      </c>
      <c r="G251" s="232">
        <v>0</v>
      </c>
      <c r="H251" s="232">
        <v>39</v>
      </c>
      <c r="I251" s="232">
        <v>39</v>
      </c>
      <c r="J251" s="232">
        <v>0</v>
      </c>
      <c r="K251" s="232">
        <v>0</v>
      </c>
      <c r="L251" s="232">
        <v>0</v>
      </c>
      <c r="M251" s="232">
        <v>0</v>
      </c>
      <c r="N251" s="232">
        <v>0</v>
      </c>
      <c r="O251" s="232">
        <v>0</v>
      </c>
      <c r="P251" s="233"/>
    </row>
    <row r="252" spans="1:16" ht="24.75" customHeight="1">
      <c r="A252" s="226">
        <v>228</v>
      </c>
      <c r="B252" s="231" t="s">
        <v>849</v>
      </c>
      <c r="C252" s="227" t="s">
        <v>850</v>
      </c>
      <c r="D252" s="232">
        <v>194</v>
      </c>
      <c r="E252" s="232">
        <v>194</v>
      </c>
      <c r="F252" s="232">
        <v>0</v>
      </c>
      <c r="G252" s="232">
        <v>0</v>
      </c>
      <c r="H252" s="232">
        <v>66</v>
      </c>
      <c r="I252" s="232">
        <v>66</v>
      </c>
      <c r="J252" s="232">
        <v>0</v>
      </c>
      <c r="K252" s="232">
        <v>0</v>
      </c>
      <c r="L252" s="232">
        <v>0</v>
      </c>
      <c r="M252" s="232">
        <v>0</v>
      </c>
      <c r="N252" s="232">
        <v>0</v>
      </c>
      <c r="O252" s="232">
        <v>0</v>
      </c>
      <c r="P252" s="233"/>
    </row>
    <row r="253" spans="1:16" ht="39.75" customHeight="1">
      <c r="A253" s="226">
        <v>229</v>
      </c>
      <c r="B253" s="231" t="s">
        <v>851</v>
      </c>
      <c r="C253" s="227" t="s">
        <v>852</v>
      </c>
      <c r="D253" s="232">
        <v>325</v>
      </c>
      <c r="E253" s="232">
        <v>325</v>
      </c>
      <c r="F253" s="232">
        <v>1</v>
      </c>
      <c r="G253" s="232">
        <v>0</v>
      </c>
      <c r="H253" s="232">
        <v>111</v>
      </c>
      <c r="I253" s="232">
        <v>111</v>
      </c>
      <c r="J253" s="232">
        <v>0</v>
      </c>
      <c r="K253" s="232">
        <v>0</v>
      </c>
      <c r="L253" s="232">
        <v>1</v>
      </c>
      <c r="M253" s="232">
        <v>0</v>
      </c>
      <c r="N253" s="232">
        <v>0</v>
      </c>
      <c r="O253" s="232">
        <v>0</v>
      </c>
      <c r="P253" s="233"/>
    </row>
    <row r="254" spans="1:16" ht="24" customHeight="1">
      <c r="A254" s="226">
        <v>230</v>
      </c>
      <c r="B254" s="231" t="s">
        <v>853</v>
      </c>
      <c r="C254" s="227" t="s">
        <v>854</v>
      </c>
      <c r="D254" s="232">
        <v>1833</v>
      </c>
      <c r="E254" s="232">
        <v>1833</v>
      </c>
      <c r="F254" s="232">
        <v>11</v>
      </c>
      <c r="G254" s="232">
        <v>0</v>
      </c>
      <c r="H254" s="232">
        <v>182</v>
      </c>
      <c r="I254" s="232">
        <v>181</v>
      </c>
      <c r="J254" s="232">
        <v>0</v>
      </c>
      <c r="K254" s="232">
        <v>0</v>
      </c>
      <c r="L254" s="232">
        <v>8</v>
      </c>
      <c r="M254" s="232">
        <v>0</v>
      </c>
      <c r="N254" s="232">
        <v>0</v>
      </c>
      <c r="O254" s="232">
        <v>0</v>
      </c>
      <c r="P254" s="233"/>
    </row>
    <row r="255" spans="1:16" ht="31.5" customHeight="1">
      <c r="A255" s="226">
        <v>231</v>
      </c>
      <c r="B255" s="231" t="s">
        <v>855</v>
      </c>
      <c r="C255" s="227" t="s">
        <v>856</v>
      </c>
      <c r="D255" s="232">
        <v>400</v>
      </c>
      <c r="E255" s="232">
        <v>400</v>
      </c>
      <c r="F255" s="232">
        <v>0</v>
      </c>
      <c r="G255" s="232">
        <v>0</v>
      </c>
      <c r="H255" s="232">
        <v>59</v>
      </c>
      <c r="I255" s="232">
        <v>59</v>
      </c>
      <c r="J255" s="232">
        <v>0</v>
      </c>
      <c r="K255" s="232">
        <v>0</v>
      </c>
      <c r="L255" s="232">
        <v>0</v>
      </c>
      <c r="M255" s="232">
        <v>0</v>
      </c>
      <c r="N255" s="232">
        <v>0</v>
      </c>
      <c r="O255" s="232">
        <v>0</v>
      </c>
      <c r="P255" s="233"/>
    </row>
    <row r="256" spans="1:16" ht="17.25" customHeight="1">
      <c r="A256" s="226">
        <v>232</v>
      </c>
      <c r="B256" s="231" t="s">
        <v>857</v>
      </c>
      <c r="C256" s="227" t="s">
        <v>858</v>
      </c>
      <c r="D256" s="232">
        <v>255</v>
      </c>
      <c r="E256" s="232">
        <v>255</v>
      </c>
      <c r="F256" s="232">
        <v>0</v>
      </c>
      <c r="G256" s="232">
        <v>0</v>
      </c>
      <c r="H256" s="232">
        <v>3157</v>
      </c>
      <c r="I256" s="232">
        <v>3161</v>
      </c>
      <c r="J256" s="232">
        <v>0</v>
      </c>
      <c r="K256" s="232">
        <v>0</v>
      </c>
      <c r="L256" s="232">
        <v>0</v>
      </c>
      <c r="M256" s="232">
        <v>0</v>
      </c>
      <c r="N256" s="232">
        <v>0</v>
      </c>
      <c r="O256" s="232">
        <v>0</v>
      </c>
      <c r="P256" s="233"/>
    </row>
    <row r="257" spans="1:16" ht="29.25" customHeight="1">
      <c r="A257" s="226">
        <v>233</v>
      </c>
      <c r="B257" s="231" t="s">
        <v>859</v>
      </c>
      <c r="C257" s="227" t="s">
        <v>860</v>
      </c>
      <c r="D257" s="232">
        <v>10986</v>
      </c>
      <c r="E257" s="232">
        <v>4654</v>
      </c>
      <c r="F257" s="232">
        <v>28</v>
      </c>
      <c r="G257" s="232">
        <v>0</v>
      </c>
      <c r="H257" s="232">
        <v>2713</v>
      </c>
      <c r="I257" s="232">
        <v>1932</v>
      </c>
      <c r="J257" s="232">
        <v>0</v>
      </c>
      <c r="K257" s="232">
        <v>0</v>
      </c>
      <c r="L257" s="232">
        <v>990</v>
      </c>
      <c r="M257" s="232">
        <v>0</v>
      </c>
      <c r="N257" s="232">
        <v>0</v>
      </c>
      <c r="O257" s="232">
        <v>0</v>
      </c>
      <c r="P257" s="233"/>
    </row>
    <row r="258" spans="1:16" s="230" customFormat="1" ht="33.75" customHeight="1">
      <c r="A258" s="226"/>
      <c r="B258" s="227" t="s">
        <v>861</v>
      </c>
      <c r="C258" s="227" t="s">
        <v>862</v>
      </c>
      <c r="D258" s="228">
        <v>29128</v>
      </c>
      <c r="E258" s="228">
        <v>29217</v>
      </c>
      <c r="F258" s="228">
        <v>16</v>
      </c>
      <c r="G258" s="228">
        <v>0</v>
      </c>
      <c r="H258" s="228">
        <v>25755</v>
      </c>
      <c r="I258" s="228">
        <v>25755</v>
      </c>
      <c r="J258" s="228">
        <v>1</v>
      </c>
      <c r="K258" s="228">
        <v>0</v>
      </c>
      <c r="L258" s="228">
        <v>6</v>
      </c>
      <c r="M258" s="228">
        <v>3</v>
      </c>
      <c r="N258" s="228">
        <v>0</v>
      </c>
      <c r="O258" s="228">
        <v>0</v>
      </c>
      <c r="P258" s="229"/>
    </row>
    <row r="259" spans="1:16" ht="19.5" customHeight="1">
      <c r="A259" s="226">
        <v>234</v>
      </c>
      <c r="B259" s="231" t="s">
        <v>863</v>
      </c>
      <c r="C259" s="227" t="s">
        <v>864</v>
      </c>
      <c r="D259" s="232">
        <v>465</v>
      </c>
      <c r="E259" s="232">
        <v>465</v>
      </c>
      <c r="F259" s="232">
        <v>0</v>
      </c>
      <c r="G259" s="232">
        <v>0</v>
      </c>
      <c r="H259" s="232">
        <v>536</v>
      </c>
      <c r="I259" s="232">
        <v>536</v>
      </c>
      <c r="J259" s="232">
        <v>0</v>
      </c>
      <c r="K259" s="232">
        <v>0</v>
      </c>
      <c r="L259" s="232">
        <v>0</v>
      </c>
      <c r="M259" s="232">
        <v>0</v>
      </c>
      <c r="N259" s="232">
        <v>0</v>
      </c>
      <c r="O259" s="232">
        <v>0</v>
      </c>
      <c r="P259" s="233"/>
    </row>
    <row r="260" spans="1:16" ht="18.75" customHeight="1">
      <c r="A260" s="226">
        <v>235</v>
      </c>
      <c r="B260" s="231" t="s">
        <v>865</v>
      </c>
      <c r="C260" s="227" t="s">
        <v>866</v>
      </c>
      <c r="D260" s="232">
        <v>459</v>
      </c>
      <c r="E260" s="232">
        <v>459</v>
      </c>
      <c r="F260" s="232">
        <v>0</v>
      </c>
      <c r="G260" s="232">
        <v>0</v>
      </c>
      <c r="H260" s="232">
        <v>261</v>
      </c>
      <c r="I260" s="232">
        <v>261</v>
      </c>
      <c r="J260" s="232">
        <v>0</v>
      </c>
      <c r="K260" s="232">
        <v>0</v>
      </c>
      <c r="L260" s="232">
        <v>0</v>
      </c>
      <c r="M260" s="232">
        <v>0</v>
      </c>
      <c r="N260" s="232">
        <v>0</v>
      </c>
      <c r="O260" s="232">
        <v>0</v>
      </c>
      <c r="P260" s="233"/>
    </row>
    <row r="261" spans="1:16" ht="27.75" customHeight="1">
      <c r="A261" s="226">
        <v>236</v>
      </c>
      <c r="B261" s="231" t="s">
        <v>867</v>
      </c>
      <c r="C261" s="227" t="s">
        <v>868</v>
      </c>
      <c r="D261" s="232">
        <v>565</v>
      </c>
      <c r="E261" s="232">
        <v>565</v>
      </c>
      <c r="F261" s="232">
        <v>0</v>
      </c>
      <c r="G261" s="232">
        <v>0</v>
      </c>
      <c r="H261" s="232">
        <v>588</v>
      </c>
      <c r="I261" s="232">
        <v>588</v>
      </c>
      <c r="J261" s="232">
        <v>0</v>
      </c>
      <c r="K261" s="232">
        <v>0</v>
      </c>
      <c r="L261" s="232">
        <v>0</v>
      </c>
      <c r="M261" s="232">
        <v>0</v>
      </c>
      <c r="N261" s="232">
        <v>0</v>
      </c>
      <c r="O261" s="232">
        <v>0</v>
      </c>
      <c r="P261" s="233"/>
    </row>
    <row r="262" spans="1:16" ht="44.25" customHeight="1">
      <c r="A262" s="226">
        <v>237</v>
      </c>
      <c r="B262" s="231" t="s">
        <v>869</v>
      </c>
      <c r="C262" s="227" t="s">
        <v>870</v>
      </c>
      <c r="D262" s="232">
        <v>813</v>
      </c>
      <c r="E262" s="232">
        <v>813</v>
      </c>
      <c r="F262" s="232">
        <v>0</v>
      </c>
      <c r="G262" s="232">
        <v>0</v>
      </c>
      <c r="H262" s="232">
        <v>432</v>
      </c>
      <c r="I262" s="232">
        <v>432</v>
      </c>
      <c r="J262" s="232">
        <v>0</v>
      </c>
      <c r="K262" s="232">
        <v>0</v>
      </c>
      <c r="L262" s="232">
        <v>0</v>
      </c>
      <c r="M262" s="232">
        <v>0</v>
      </c>
      <c r="N262" s="232">
        <v>0</v>
      </c>
      <c r="O262" s="232">
        <v>0</v>
      </c>
      <c r="P262" s="233"/>
    </row>
    <row r="263" spans="1:16" ht="42.75" customHeight="1">
      <c r="A263" s="226">
        <v>238</v>
      </c>
      <c r="B263" s="231" t="s">
        <v>871</v>
      </c>
      <c r="C263" s="227" t="s">
        <v>872</v>
      </c>
      <c r="D263" s="232">
        <v>168</v>
      </c>
      <c r="E263" s="232">
        <v>164</v>
      </c>
      <c r="F263" s="232">
        <v>0</v>
      </c>
      <c r="G263" s="232">
        <v>0</v>
      </c>
      <c r="H263" s="232">
        <v>82</v>
      </c>
      <c r="I263" s="232">
        <v>82</v>
      </c>
      <c r="J263" s="232">
        <v>0</v>
      </c>
      <c r="K263" s="232">
        <v>0</v>
      </c>
      <c r="L263" s="232">
        <v>0</v>
      </c>
      <c r="M263" s="232">
        <v>0</v>
      </c>
      <c r="N263" s="232">
        <v>0</v>
      </c>
      <c r="O263" s="232">
        <v>0</v>
      </c>
      <c r="P263" s="233"/>
    </row>
    <row r="264" spans="1:16" ht="51" customHeight="1">
      <c r="A264" s="226">
        <v>239</v>
      </c>
      <c r="B264" s="231" t="s">
        <v>873</v>
      </c>
      <c r="C264" s="227" t="s">
        <v>874</v>
      </c>
      <c r="D264" s="232">
        <v>6735</v>
      </c>
      <c r="E264" s="232">
        <v>6735</v>
      </c>
      <c r="F264" s="232">
        <v>0</v>
      </c>
      <c r="G264" s="232">
        <v>0</v>
      </c>
      <c r="H264" s="232">
        <v>4697</v>
      </c>
      <c r="I264" s="232">
        <v>4697</v>
      </c>
      <c r="J264" s="232">
        <v>1</v>
      </c>
      <c r="K264" s="232">
        <v>1</v>
      </c>
      <c r="L264" s="232">
        <v>0</v>
      </c>
      <c r="M264" s="232">
        <v>0</v>
      </c>
      <c r="N264" s="232">
        <v>0</v>
      </c>
      <c r="O264" s="232">
        <v>0</v>
      </c>
      <c r="P264" s="233"/>
    </row>
    <row r="265" spans="1:16" ht="30.75" customHeight="1">
      <c r="A265" s="226">
        <v>240</v>
      </c>
      <c r="B265" s="231" t="s">
        <v>875</v>
      </c>
      <c r="C265" s="227" t="s">
        <v>876</v>
      </c>
      <c r="D265" s="232">
        <v>12</v>
      </c>
      <c r="E265" s="232">
        <v>12</v>
      </c>
      <c r="F265" s="232">
        <v>0</v>
      </c>
      <c r="G265" s="232">
        <v>0</v>
      </c>
      <c r="H265" s="232">
        <v>747</v>
      </c>
      <c r="I265" s="232">
        <v>717</v>
      </c>
      <c r="J265" s="232">
        <v>0</v>
      </c>
      <c r="K265" s="232">
        <v>0</v>
      </c>
      <c r="L265" s="232">
        <v>0</v>
      </c>
      <c r="M265" s="232">
        <v>0</v>
      </c>
      <c r="N265" s="232">
        <v>0</v>
      </c>
      <c r="O265" s="232">
        <v>0</v>
      </c>
      <c r="P265" s="233"/>
    </row>
    <row r="266" spans="1:16" ht="20.25" customHeight="1">
      <c r="A266" s="226">
        <v>241</v>
      </c>
      <c r="B266" s="231" t="s">
        <v>877</v>
      </c>
      <c r="C266" s="227" t="s">
        <v>878</v>
      </c>
      <c r="D266" s="232">
        <v>37</v>
      </c>
      <c r="E266" s="232">
        <v>37</v>
      </c>
      <c r="F266" s="232">
        <v>0</v>
      </c>
      <c r="G266" s="232">
        <v>0</v>
      </c>
      <c r="H266" s="232">
        <v>37</v>
      </c>
      <c r="I266" s="232">
        <v>37</v>
      </c>
      <c r="J266" s="232">
        <v>0</v>
      </c>
      <c r="K266" s="232">
        <v>0</v>
      </c>
      <c r="L266" s="232">
        <v>2</v>
      </c>
      <c r="M266" s="232">
        <v>0</v>
      </c>
      <c r="N266" s="232">
        <v>0</v>
      </c>
      <c r="O266" s="232">
        <v>0</v>
      </c>
      <c r="P266" s="233"/>
    </row>
    <row r="267" spans="1:16" ht="41.25" customHeight="1">
      <c r="A267" s="226">
        <v>242</v>
      </c>
      <c r="B267" s="231" t="s">
        <v>879</v>
      </c>
      <c r="C267" s="227" t="s">
        <v>880</v>
      </c>
      <c r="D267" s="232">
        <v>12118</v>
      </c>
      <c r="E267" s="232">
        <v>12118</v>
      </c>
      <c r="F267" s="232">
        <v>11</v>
      </c>
      <c r="G267" s="232">
        <v>0</v>
      </c>
      <c r="H267" s="232">
        <v>6682</v>
      </c>
      <c r="I267" s="232">
        <v>6682</v>
      </c>
      <c r="J267" s="232">
        <v>0</v>
      </c>
      <c r="K267" s="232">
        <v>0</v>
      </c>
      <c r="L267" s="232">
        <v>2</v>
      </c>
      <c r="M267" s="232">
        <v>1</v>
      </c>
      <c r="N267" s="232">
        <v>0</v>
      </c>
      <c r="O267" s="232">
        <v>0</v>
      </c>
      <c r="P267" s="233"/>
    </row>
    <row r="268" spans="1:16" ht="21.75" customHeight="1">
      <c r="A268" s="226">
        <v>243</v>
      </c>
      <c r="B268" s="231" t="s">
        <v>881</v>
      </c>
      <c r="C268" s="227" t="s">
        <v>882</v>
      </c>
      <c r="D268" s="232">
        <v>4672</v>
      </c>
      <c r="E268" s="232">
        <v>4672</v>
      </c>
      <c r="F268" s="232">
        <v>34</v>
      </c>
      <c r="G268" s="232">
        <v>0</v>
      </c>
      <c r="H268" s="232">
        <v>14049</v>
      </c>
      <c r="I268" s="232">
        <v>14049</v>
      </c>
      <c r="J268" s="232">
        <v>0</v>
      </c>
      <c r="K268" s="232">
        <v>0</v>
      </c>
      <c r="L268" s="232">
        <v>66</v>
      </c>
      <c r="M268" s="232">
        <v>65</v>
      </c>
      <c r="N268" s="232">
        <v>0</v>
      </c>
      <c r="O268" s="232">
        <v>0</v>
      </c>
      <c r="P268" s="233"/>
    </row>
    <row r="269" spans="1:16" ht="53.25" customHeight="1">
      <c r="A269" s="226">
        <v>244</v>
      </c>
      <c r="B269" s="231" t="s">
        <v>883</v>
      </c>
      <c r="C269" s="227" t="s">
        <v>884</v>
      </c>
      <c r="D269" s="232">
        <v>3515</v>
      </c>
      <c r="E269" s="232">
        <v>3515</v>
      </c>
      <c r="F269" s="232">
        <v>6</v>
      </c>
      <c r="G269" s="232">
        <v>0</v>
      </c>
      <c r="H269" s="232">
        <v>317</v>
      </c>
      <c r="I269" s="232">
        <v>317</v>
      </c>
      <c r="J269" s="232">
        <v>0</v>
      </c>
      <c r="K269" s="232">
        <v>0</v>
      </c>
      <c r="L269" s="232">
        <v>7</v>
      </c>
      <c r="M269" s="232">
        <v>6</v>
      </c>
      <c r="N269" s="232">
        <v>0</v>
      </c>
      <c r="O269" s="232">
        <v>0</v>
      </c>
      <c r="P269" s="233"/>
    </row>
    <row r="270" spans="1:16" s="230" customFormat="1" ht="43.5" customHeight="1">
      <c r="A270" s="226"/>
      <c r="B270" s="227" t="s">
        <v>885</v>
      </c>
      <c r="C270" s="227" t="s">
        <v>886</v>
      </c>
      <c r="D270" s="228">
        <v>3521</v>
      </c>
      <c r="E270" s="228">
        <v>2755</v>
      </c>
      <c r="F270" s="228">
        <v>2858</v>
      </c>
      <c r="G270" s="228">
        <v>0</v>
      </c>
      <c r="H270" s="228">
        <v>1065</v>
      </c>
      <c r="I270" s="228">
        <v>569</v>
      </c>
      <c r="J270" s="228">
        <v>23</v>
      </c>
      <c r="K270" s="228">
        <v>13</v>
      </c>
      <c r="L270" s="228">
        <v>472</v>
      </c>
      <c r="M270" s="228">
        <v>469</v>
      </c>
      <c r="N270" s="228">
        <v>11</v>
      </c>
      <c r="O270" s="228">
        <v>11</v>
      </c>
      <c r="P270" s="229"/>
    </row>
    <row r="271" spans="1:16" ht="50.25" customHeight="1">
      <c r="A271" s="226">
        <v>245</v>
      </c>
      <c r="B271" s="231" t="s">
        <v>887</v>
      </c>
      <c r="C271" s="227" t="s">
        <v>888</v>
      </c>
      <c r="D271" s="232">
        <v>18</v>
      </c>
      <c r="E271" s="232">
        <v>18</v>
      </c>
      <c r="F271" s="232">
        <v>7</v>
      </c>
      <c r="G271" s="232">
        <v>0</v>
      </c>
      <c r="H271" s="232">
        <v>15</v>
      </c>
      <c r="I271" s="232">
        <v>4</v>
      </c>
      <c r="J271" s="232">
        <v>0</v>
      </c>
      <c r="K271" s="232">
        <v>0</v>
      </c>
      <c r="L271" s="232">
        <v>6</v>
      </c>
      <c r="M271" s="232">
        <v>5</v>
      </c>
      <c r="N271" s="232">
        <v>0</v>
      </c>
      <c r="O271" s="232">
        <v>0</v>
      </c>
      <c r="P271" s="233"/>
    </row>
    <row r="272" spans="1:16" ht="51.75" customHeight="1">
      <c r="A272" s="226">
        <v>246</v>
      </c>
      <c r="B272" s="231" t="s">
        <v>889</v>
      </c>
      <c r="C272" s="227" t="s">
        <v>890</v>
      </c>
      <c r="D272" s="232">
        <v>711</v>
      </c>
      <c r="E272" s="232">
        <v>708</v>
      </c>
      <c r="F272" s="232">
        <v>15</v>
      </c>
      <c r="G272" s="232">
        <v>0</v>
      </c>
      <c r="H272" s="232">
        <v>34</v>
      </c>
      <c r="I272" s="232">
        <v>30</v>
      </c>
      <c r="J272" s="232">
        <v>4</v>
      </c>
      <c r="K272" s="232">
        <v>3</v>
      </c>
      <c r="L272" s="232">
        <v>8</v>
      </c>
      <c r="M272" s="232">
        <v>7</v>
      </c>
      <c r="N272" s="232">
        <v>1</v>
      </c>
      <c r="O272" s="232">
        <v>1</v>
      </c>
      <c r="P272" s="233"/>
    </row>
    <row r="273" spans="1:16" ht="18" customHeight="1">
      <c r="A273" s="226">
        <v>247</v>
      </c>
      <c r="B273" s="231" t="s">
        <v>891</v>
      </c>
      <c r="C273" s="227" t="s">
        <v>892</v>
      </c>
      <c r="D273" s="232">
        <v>12</v>
      </c>
      <c r="E273" s="232">
        <v>7</v>
      </c>
      <c r="F273" s="232">
        <v>1</v>
      </c>
      <c r="G273" s="232">
        <v>0</v>
      </c>
      <c r="H273" s="232">
        <v>4</v>
      </c>
      <c r="I273" s="232">
        <v>1</v>
      </c>
      <c r="J273" s="232">
        <v>0</v>
      </c>
      <c r="K273" s="232">
        <v>0</v>
      </c>
      <c r="L273" s="232">
        <v>4</v>
      </c>
      <c r="M273" s="232">
        <v>4</v>
      </c>
      <c r="N273" s="232">
        <v>0</v>
      </c>
      <c r="O273" s="232">
        <v>0</v>
      </c>
      <c r="P273" s="233"/>
    </row>
    <row r="274" spans="1:16" ht="26.25" customHeight="1">
      <c r="A274" s="226">
        <v>248</v>
      </c>
      <c r="B274" s="231" t="s">
        <v>893</v>
      </c>
      <c r="C274" s="227" t="s">
        <v>894</v>
      </c>
      <c r="D274" s="232">
        <v>0</v>
      </c>
      <c r="E274" s="232">
        <v>0</v>
      </c>
      <c r="F274" s="232">
        <v>0</v>
      </c>
      <c r="G274" s="232">
        <v>0</v>
      </c>
      <c r="H274" s="232">
        <v>5</v>
      </c>
      <c r="I274" s="232">
        <v>5</v>
      </c>
      <c r="J274" s="232">
        <v>0</v>
      </c>
      <c r="K274" s="232">
        <v>0</v>
      </c>
      <c r="L274" s="232">
        <v>5</v>
      </c>
      <c r="M274" s="232">
        <v>5</v>
      </c>
      <c r="N274" s="232">
        <v>0</v>
      </c>
      <c r="O274" s="232">
        <v>0</v>
      </c>
      <c r="P274" s="233"/>
    </row>
    <row r="275" spans="1:16" ht="42.75" customHeight="1">
      <c r="A275" s="226">
        <v>249</v>
      </c>
      <c r="B275" s="231" t="s">
        <v>895</v>
      </c>
      <c r="C275" s="227" t="s">
        <v>896</v>
      </c>
      <c r="D275" s="232">
        <v>248</v>
      </c>
      <c r="E275" s="232">
        <v>238</v>
      </c>
      <c r="F275" s="232">
        <v>246</v>
      </c>
      <c r="G275" s="232">
        <v>0</v>
      </c>
      <c r="H275" s="232">
        <v>99</v>
      </c>
      <c r="I275" s="232">
        <v>28</v>
      </c>
      <c r="J275" s="232">
        <v>19</v>
      </c>
      <c r="K275" s="232">
        <v>10</v>
      </c>
      <c r="L275" s="232">
        <v>98</v>
      </c>
      <c r="M275" s="232">
        <v>98</v>
      </c>
      <c r="N275" s="232">
        <v>10</v>
      </c>
      <c r="O275" s="232">
        <v>10</v>
      </c>
      <c r="P275" s="233"/>
    </row>
    <row r="276" spans="1:16" ht="27" customHeight="1">
      <c r="A276" s="226">
        <v>250</v>
      </c>
      <c r="B276" s="231" t="s">
        <v>897</v>
      </c>
      <c r="C276" s="227" t="s">
        <v>898</v>
      </c>
      <c r="D276" s="232">
        <v>234</v>
      </c>
      <c r="E276" s="232">
        <v>53</v>
      </c>
      <c r="F276" s="232">
        <v>222</v>
      </c>
      <c r="G276" s="232">
        <v>0</v>
      </c>
      <c r="H276" s="232">
        <v>121</v>
      </c>
      <c r="I276" s="232">
        <v>78</v>
      </c>
      <c r="J276" s="232">
        <v>0</v>
      </c>
      <c r="K276" s="232">
        <v>0</v>
      </c>
      <c r="L276" s="232">
        <v>96</v>
      </c>
      <c r="M276" s="232">
        <v>96</v>
      </c>
      <c r="N276" s="232">
        <v>0</v>
      </c>
      <c r="O276" s="232">
        <v>0</v>
      </c>
      <c r="P276" s="233"/>
    </row>
    <row r="277" spans="1:16" ht="28.5" customHeight="1">
      <c r="A277" s="226">
        <v>251</v>
      </c>
      <c r="B277" s="231" t="s">
        <v>899</v>
      </c>
      <c r="C277" s="227" t="s">
        <v>900</v>
      </c>
      <c r="D277" s="232">
        <v>32</v>
      </c>
      <c r="E277" s="232">
        <v>11</v>
      </c>
      <c r="F277" s="232">
        <v>25</v>
      </c>
      <c r="G277" s="232">
        <v>0</v>
      </c>
      <c r="H277" s="232">
        <v>54</v>
      </c>
      <c r="I277" s="232">
        <v>38</v>
      </c>
      <c r="J277" s="232">
        <v>0</v>
      </c>
      <c r="K277" s="232">
        <v>0</v>
      </c>
      <c r="L277" s="232">
        <v>51</v>
      </c>
      <c r="M277" s="232">
        <v>51</v>
      </c>
      <c r="N277" s="232">
        <v>0</v>
      </c>
      <c r="O277" s="232">
        <v>0</v>
      </c>
      <c r="P277" s="233"/>
    </row>
    <row r="278" spans="1:16" ht="28.5" customHeight="1">
      <c r="A278" s="226">
        <v>252</v>
      </c>
      <c r="B278" s="231" t="s">
        <v>901</v>
      </c>
      <c r="C278" s="227" t="s">
        <v>902</v>
      </c>
      <c r="D278" s="232">
        <v>168</v>
      </c>
      <c r="E278" s="232">
        <v>90</v>
      </c>
      <c r="F278" s="232">
        <v>71</v>
      </c>
      <c r="G278" s="232">
        <v>0</v>
      </c>
      <c r="H278" s="232">
        <v>79</v>
      </c>
      <c r="I278" s="232">
        <v>37</v>
      </c>
      <c r="J278" s="232">
        <v>0</v>
      </c>
      <c r="K278" s="232">
        <v>0</v>
      </c>
      <c r="L278" s="232">
        <v>0</v>
      </c>
      <c r="M278" s="232">
        <v>0</v>
      </c>
      <c r="N278" s="232">
        <v>0</v>
      </c>
      <c r="O278" s="232">
        <v>0</v>
      </c>
      <c r="P278" s="233"/>
    </row>
    <row r="279" spans="1:16" ht="30.75" customHeight="1">
      <c r="A279" s="226">
        <v>253</v>
      </c>
      <c r="B279" s="231" t="s">
        <v>903</v>
      </c>
      <c r="C279" s="227" t="s">
        <v>904</v>
      </c>
      <c r="D279" s="232">
        <v>2286</v>
      </c>
      <c r="E279" s="232">
        <v>1725</v>
      </c>
      <c r="F279" s="232">
        <v>2361</v>
      </c>
      <c r="G279" s="232">
        <v>0</v>
      </c>
      <c r="H279" s="232">
        <v>724</v>
      </c>
      <c r="I279" s="232">
        <v>415</v>
      </c>
      <c r="J279" s="232">
        <v>0</v>
      </c>
      <c r="K279" s="232">
        <v>0</v>
      </c>
      <c r="L279" s="232">
        <v>230</v>
      </c>
      <c r="M279" s="232">
        <v>230</v>
      </c>
      <c r="N279" s="232">
        <v>0</v>
      </c>
      <c r="O279" s="232">
        <v>0</v>
      </c>
      <c r="P279" s="233"/>
    </row>
    <row r="280" spans="1:16" s="230" customFormat="1" ht="53.25" customHeight="1">
      <c r="A280" s="226"/>
      <c r="B280" s="227" t="s">
        <v>905</v>
      </c>
      <c r="C280" s="227" t="s">
        <v>906</v>
      </c>
      <c r="D280" s="228">
        <v>4396</v>
      </c>
      <c r="E280" s="228">
        <v>1876</v>
      </c>
      <c r="F280" s="228">
        <v>786</v>
      </c>
      <c r="G280" s="228">
        <v>0</v>
      </c>
      <c r="H280" s="228">
        <v>513</v>
      </c>
      <c r="I280" s="228">
        <v>129</v>
      </c>
      <c r="J280" s="228">
        <v>0</v>
      </c>
      <c r="K280" s="228">
        <v>0</v>
      </c>
      <c r="L280" s="228">
        <v>46</v>
      </c>
      <c r="M280" s="228">
        <v>25</v>
      </c>
      <c r="N280" s="228">
        <v>0</v>
      </c>
      <c r="O280" s="228">
        <v>0</v>
      </c>
      <c r="P280" s="229"/>
    </row>
    <row r="281" spans="1:16" ht="20.25" customHeight="1">
      <c r="A281" s="226">
        <v>254</v>
      </c>
      <c r="B281" s="231" t="s">
        <v>907</v>
      </c>
      <c r="C281" s="227" t="s">
        <v>908</v>
      </c>
      <c r="D281" s="232">
        <v>34</v>
      </c>
      <c r="E281" s="232">
        <v>27</v>
      </c>
      <c r="F281" s="232">
        <v>30</v>
      </c>
      <c r="G281" s="232">
        <v>0</v>
      </c>
      <c r="H281" s="232">
        <v>0</v>
      </c>
      <c r="I281" s="232">
        <v>0</v>
      </c>
      <c r="J281" s="232">
        <v>0</v>
      </c>
      <c r="K281" s="232">
        <v>0</v>
      </c>
      <c r="L281" s="232">
        <v>0</v>
      </c>
      <c r="M281" s="232">
        <v>0</v>
      </c>
      <c r="N281" s="232">
        <v>0</v>
      </c>
      <c r="O281" s="232">
        <v>0</v>
      </c>
      <c r="P281" s="233"/>
    </row>
    <row r="282" spans="1:16" ht="30" customHeight="1">
      <c r="A282" s="226">
        <v>255</v>
      </c>
      <c r="B282" s="231" t="s">
        <v>909</v>
      </c>
      <c r="C282" s="227" t="s">
        <v>910</v>
      </c>
      <c r="D282" s="232">
        <v>239</v>
      </c>
      <c r="E282" s="232">
        <v>3</v>
      </c>
      <c r="F282" s="232">
        <v>206</v>
      </c>
      <c r="G282" s="232">
        <v>0</v>
      </c>
      <c r="H282" s="232">
        <v>0</v>
      </c>
      <c r="I282" s="232">
        <v>0</v>
      </c>
      <c r="J282" s="232">
        <v>0</v>
      </c>
      <c r="K282" s="232">
        <v>0</v>
      </c>
      <c r="L282" s="232">
        <v>0</v>
      </c>
      <c r="M282" s="232">
        <v>0</v>
      </c>
      <c r="N282" s="232">
        <v>0</v>
      </c>
      <c r="O282" s="232">
        <v>0</v>
      </c>
      <c r="P282" s="233"/>
    </row>
    <row r="283" spans="1:16" ht="30.75" customHeight="1">
      <c r="A283" s="226">
        <v>256</v>
      </c>
      <c r="B283" s="231" t="s">
        <v>911</v>
      </c>
      <c r="C283" s="227" t="s">
        <v>912</v>
      </c>
      <c r="D283" s="232">
        <v>599</v>
      </c>
      <c r="E283" s="232">
        <v>176</v>
      </c>
      <c r="F283" s="232">
        <v>187</v>
      </c>
      <c r="G283" s="232">
        <v>0</v>
      </c>
      <c r="H283" s="232">
        <v>166</v>
      </c>
      <c r="I283" s="232">
        <v>11</v>
      </c>
      <c r="J283" s="232">
        <v>0</v>
      </c>
      <c r="K283" s="232">
        <v>0</v>
      </c>
      <c r="L283" s="232">
        <v>7</v>
      </c>
      <c r="M283" s="232">
        <v>4</v>
      </c>
      <c r="N283" s="232">
        <v>0</v>
      </c>
      <c r="O283" s="232">
        <v>0</v>
      </c>
      <c r="P283" s="233"/>
    </row>
    <row r="284" spans="1:16" ht="18.75" customHeight="1">
      <c r="A284" s="226">
        <v>257</v>
      </c>
      <c r="B284" s="231" t="s">
        <v>913</v>
      </c>
      <c r="C284" s="227" t="s">
        <v>914</v>
      </c>
      <c r="D284" s="232">
        <v>34</v>
      </c>
      <c r="E284" s="232">
        <v>23</v>
      </c>
      <c r="F284" s="232">
        <v>29</v>
      </c>
      <c r="G284" s="232">
        <v>0</v>
      </c>
      <c r="H284" s="232">
        <v>12</v>
      </c>
      <c r="I284" s="232">
        <v>0</v>
      </c>
      <c r="J284" s="232">
        <v>0</v>
      </c>
      <c r="K284" s="232">
        <v>0</v>
      </c>
      <c r="L284" s="232">
        <v>12</v>
      </c>
      <c r="M284" s="232">
        <v>11</v>
      </c>
      <c r="N284" s="232">
        <v>0</v>
      </c>
      <c r="O284" s="232">
        <v>0</v>
      </c>
      <c r="P284" s="233"/>
    </row>
    <row r="285" spans="1:16" ht="28.5" customHeight="1">
      <c r="A285" s="226">
        <v>258</v>
      </c>
      <c r="B285" s="231" t="s">
        <v>915</v>
      </c>
      <c r="C285" s="227" t="s">
        <v>916</v>
      </c>
      <c r="D285" s="232">
        <v>5</v>
      </c>
      <c r="E285" s="232">
        <v>0</v>
      </c>
      <c r="F285" s="232">
        <v>5</v>
      </c>
      <c r="G285" s="232">
        <v>0</v>
      </c>
      <c r="H285" s="232">
        <v>0</v>
      </c>
      <c r="I285" s="232">
        <v>0</v>
      </c>
      <c r="J285" s="232">
        <v>0</v>
      </c>
      <c r="K285" s="232">
        <v>0</v>
      </c>
      <c r="L285" s="232">
        <v>0</v>
      </c>
      <c r="M285" s="232">
        <v>0</v>
      </c>
      <c r="N285" s="232">
        <v>0</v>
      </c>
      <c r="O285" s="232">
        <v>0</v>
      </c>
      <c r="P285" s="233"/>
    </row>
    <row r="286" spans="1:16" ht="30" customHeight="1">
      <c r="A286" s="226">
        <v>259</v>
      </c>
      <c r="B286" s="231" t="s">
        <v>917</v>
      </c>
      <c r="C286" s="227" t="s">
        <v>918</v>
      </c>
      <c r="D286" s="232">
        <v>249</v>
      </c>
      <c r="E286" s="232">
        <v>23</v>
      </c>
      <c r="F286" s="232">
        <v>21</v>
      </c>
      <c r="G286" s="232">
        <v>0</v>
      </c>
      <c r="H286" s="232">
        <v>65</v>
      </c>
      <c r="I286" s="232">
        <v>1</v>
      </c>
      <c r="J286" s="232">
        <v>0</v>
      </c>
      <c r="K286" s="232">
        <v>0</v>
      </c>
      <c r="L286" s="232">
        <v>4</v>
      </c>
      <c r="M286" s="232">
        <v>2</v>
      </c>
      <c r="N286" s="232">
        <v>0</v>
      </c>
      <c r="O286" s="232">
        <v>0</v>
      </c>
      <c r="P286" s="233"/>
    </row>
    <row r="287" spans="1:16" ht="17.25" customHeight="1">
      <c r="A287" s="226">
        <v>260</v>
      </c>
      <c r="B287" s="231" t="s">
        <v>919</v>
      </c>
      <c r="C287" s="227" t="s">
        <v>920</v>
      </c>
      <c r="D287" s="232">
        <v>41</v>
      </c>
      <c r="E287" s="232">
        <v>2</v>
      </c>
      <c r="F287" s="232">
        <v>29</v>
      </c>
      <c r="G287" s="232">
        <v>0</v>
      </c>
      <c r="H287" s="232">
        <v>10</v>
      </c>
      <c r="I287" s="232">
        <v>0</v>
      </c>
      <c r="J287" s="232">
        <v>0</v>
      </c>
      <c r="K287" s="232">
        <v>0</v>
      </c>
      <c r="L287" s="232">
        <v>9</v>
      </c>
      <c r="M287" s="232">
        <v>4</v>
      </c>
      <c r="N287" s="232">
        <v>0</v>
      </c>
      <c r="O287" s="232">
        <v>0</v>
      </c>
      <c r="P287" s="233"/>
    </row>
    <row r="288" spans="1:16" ht="30" customHeight="1">
      <c r="A288" s="226">
        <v>261</v>
      </c>
      <c r="B288" s="231" t="s">
        <v>921</v>
      </c>
      <c r="C288" s="227" t="s">
        <v>922</v>
      </c>
      <c r="D288" s="232">
        <v>618</v>
      </c>
      <c r="E288" s="232">
        <v>487</v>
      </c>
      <c r="F288" s="232">
        <v>29</v>
      </c>
      <c r="G288" s="232">
        <v>0</v>
      </c>
      <c r="H288" s="232">
        <v>93</v>
      </c>
      <c r="I288" s="232">
        <v>47</v>
      </c>
      <c r="J288" s="232">
        <v>0</v>
      </c>
      <c r="K288" s="232">
        <v>0</v>
      </c>
      <c r="L288" s="232">
        <v>6</v>
      </c>
      <c r="M288" s="232">
        <v>0</v>
      </c>
      <c r="N288" s="232">
        <v>0</v>
      </c>
      <c r="O288" s="232">
        <v>0</v>
      </c>
      <c r="P288" s="233"/>
    </row>
    <row r="289" spans="1:16" ht="19.5" customHeight="1">
      <c r="A289" s="226">
        <v>262</v>
      </c>
      <c r="B289" s="231" t="s">
        <v>923</v>
      </c>
      <c r="C289" s="227" t="s">
        <v>924</v>
      </c>
      <c r="D289" s="232">
        <v>38</v>
      </c>
      <c r="E289" s="232">
        <v>24</v>
      </c>
      <c r="F289" s="232">
        <v>2</v>
      </c>
      <c r="G289" s="232">
        <v>0</v>
      </c>
      <c r="H289" s="232">
        <v>0</v>
      </c>
      <c r="I289" s="232">
        <v>0</v>
      </c>
      <c r="J289" s="232">
        <v>0</v>
      </c>
      <c r="K289" s="232">
        <v>0</v>
      </c>
      <c r="L289" s="232">
        <v>0</v>
      </c>
      <c r="M289" s="232">
        <v>0</v>
      </c>
      <c r="N289" s="232">
        <v>0</v>
      </c>
      <c r="O289" s="232">
        <v>0</v>
      </c>
      <c r="P289" s="233"/>
    </row>
    <row r="290" spans="1:16" ht="27" customHeight="1">
      <c r="A290" s="226">
        <v>263</v>
      </c>
      <c r="B290" s="231" t="s">
        <v>925</v>
      </c>
      <c r="C290" s="227" t="s">
        <v>926</v>
      </c>
      <c r="D290" s="232">
        <v>51</v>
      </c>
      <c r="E290" s="232">
        <v>40</v>
      </c>
      <c r="F290" s="232">
        <v>19</v>
      </c>
      <c r="G290" s="232">
        <v>0</v>
      </c>
      <c r="H290" s="232">
        <v>2</v>
      </c>
      <c r="I290" s="232">
        <v>1</v>
      </c>
      <c r="J290" s="232">
        <v>0</v>
      </c>
      <c r="K290" s="232">
        <v>0</v>
      </c>
      <c r="L290" s="232">
        <v>1</v>
      </c>
      <c r="M290" s="232">
        <v>1</v>
      </c>
      <c r="N290" s="232">
        <v>0</v>
      </c>
      <c r="O290" s="232">
        <v>0</v>
      </c>
      <c r="P290" s="233"/>
    </row>
    <row r="291" spans="1:16" ht="40.5" customHeight="1">
      <c r="A291" s="226">
        <v>264</v>
      </c>
      <c r="B291" s="231" t="s">
        <v>927</v>
      </c>
      <c r="C291" s="227" t="s">
        <v>928</v>
      </c>
      <c r="D291" s="232">
        <v>101</v>
      </c>
      <c r="E291" s="232">
        <v>40</v>
      </c>
      <c r="F291" s="232">
        <v>20</v>
      </c>
      <c r="G291" s="232">
        <v>0</v>
      </c>
      <c r="H291" s="232">
        <v>22</v>
      </c>
      <c r="I291" s="232">
        <v>7</v>
      </c>
      <c r="J291" s="232">
        <v>0</v>
      </c>
      <c r="K291" s="232">
        <v>0</v>
      </c>
      <c r="L291" s="232">
        <v>0</v>
      </c>
      <c r="M291" s="232">
        <v>0</v>
      </c>
      <c r="N291" s="232">
        <v>0</v>
      </c>
      <c r="O291" s="232">
        <v>0</v>
      </c>
      <c r="P291" s="233"/>
    </row>
    <row r="292" spans="1:16" ht="33" customHeight="1">
      <c r="A292" s="226">
        <v>265</v>
      </c>
      <c r="B292" s="231" t="s">
        <v>929</v>
      </c>
      <c r="C292" s="227" t="s">
        <v>930</v>
      </c>
      <c r="D292" s="232">
        <v>6805</v>
      </c>
      <c r="E292" s="232">
        <v>2442</v>
      </c>
      <c r="F292" s="232">
        <v>943</v>
      </c>
      <c r="G292" s="232">
        <v>0</v>
      </c>
      <c r="H292" s="232">
        <v>184</v>
      </c>
      <c r="I292" s="232">
        <v>88</v>
      </c>
      <c r="J292" s="232">
        <v>0</v>
      </c>
      <c r="K292" s="232">
        <v>0</v>
      </c>
      <c r="L292" s="232">
        <v>31</v>
      </c>
      <c r="M292" s="232">
        <v>12</v>
      </c>
      <c r="N292" s="232">
        <v>0</v>
      </c>
      <c r="O292" s="232">
        <v>0</v>
      </c>
      <c r="P292" s="233"/>
    </row>
    <row r="293" spans="1:16" ht="30.75" customHeight="1">
      <c r="A293" s="226">
        <v>266</v>
      </c>
      <c r="B293" s="231" t="s">
        <v>931</v>
      </c>
      <c r="C293" s="227" t="s">
        <v>932</v>
      </c>
      <c r="D293" s="232">
        <v>2583</v>
      </c>
      <c r="E293" s="232">
        <v>438</v>
      </c>
      <c r="F293" s="232">
        <v>258</v>
      </c>
      <c r="G293" s="232">
        <v>0</v>
      </c>
      <c r="H293" s="232">
        <v>7</v>
      </c>
      <c r="I293" s="232">
        <v>0</v>
      </c>
      <c r="J293" s="232">
        <v>0</v>
      </c>
      <c r="K293" s="232">
        <v>0</v>
      </c>
      <c r="L293" s="232">
        <v>3</v>
      </c>
      <c r="M293" s="232">
        <v>3</v>
      </c>
      <c r="N293" s="232">
        <v>0</v>
      </c>
      <c r="O293" s="232">
        <v>0</v>
      </c>
      <c r="P293" s="233"/>
    </row>
    <row r="294" spans="1:16" s="230" customFormat="1" ht="68.25" customHeight="1">
      <c r="A294" s="226"/>
      <c r="B294" s="227" t="s">
        <v>933</v>
      </c>
      <c r="C294" s="227" t="s">
        <v>934</v>
      </c>
      <c r="D294" s="228">
        <v>43232</v>
      </c>
      <c r="E294" s="228">
        <v>22608</v>
      </c>
      <c r="F294" s="228">
        <v>11476</v>
      </c>
      <c r="G294" s="228">
        <v>0</v>
      </c>
      <c r="H294" s="228">
        <v>7530</v>
      </c>
      <c r="I294" s="228">
        <v>3908</v>
      </c>
      <c r="J294" s="228">
        <v>4</v>
      </c>
      <c r="K294" s="228">
        <v>0</v>
      </c>
      <c r="L294" s="228">
        <v>2135</v>
      </c>
      <c r="M294" s="228">
        <v>1441</v>
      </c>
      <c r="N294" s="228">
        <v>0</v>
      </c>
      <c r="O294" s="228">
        <v>0</v>
      </c>
      <c r="P294" s="229"/>
    </row>
    <row r="295" spans="1:16" ht="18.75" customHeight="1">
      <c r="A295" s="226">
        <v>267</v>
      </c>
      <c r="B295" s="231" t="s">
        <v>935</v>
      </c>
      <c r="C295" s="227" t="s">
        <v>936</v>
      </c>
      <c r="D295" s="232">
        <v>12052</v>
      </c>
      <c r="E295" s="232">
        <v>6646</v>
      </c>
      <c r="F295" s="232">
        <v>2737</v>
      </c>
      <c r="G295" s="232">
        <v>0</v>
      </c>
      <c r="H295" s="232">
        <v>1884</v>
      </c>
      <c r="I295" s="232">
        <v>1033</v>
      </c>
      <c r="J295" s="232">
        <v>0</v>
      </c>
      <c r="K295" s="232">
        <v>0</v>
      </c>
      <c r="L295" s="232">
        <v>343</v>
      </c>
      <c r="M295" s="232">
        <v>82</v>
      </c>
      <c r="N295" s="232">
        <v>0</v>
      </c>
      <c r="O295" s="232">
        <v>0</v>
      </c>
      <c r="P295" s="233"/>
    </row>
    <row r="296" spans="1:16" ht="18.75" customHeight="1">
      <c r="A296" s="226">
        <v>268</v>
      </c>
      <c r="B296" s="231" t="s">
        <v>937</v>
      </c>
      <c r="C296" s="227" t="s">
        <v>938</v>
      </c>
      <c r="D296" s="232">
        <v>10563</v>
      </c>
      <c r="E296" s="232">
        <v>3918</v>
      </c>
      <c r="F296" s="232">
        <v>4614</v>
      </c>
      <c r="G296" s="232">
        <v>0</v>
      </c>
      <c r="H296" s="232">
        <v>1834</v>
      </c>
      <c r="I296" s="232">
        <v>847</v>
      </c>
      <c r="J296" s="232">
        <v>0</v>
      </c>
      <c r="K296" s="232">
        <v>0</v>
      </c>
      <c r="L296" s="232">
        <v>860</v>
      </c>
      <c r="M296" s="232">
        <v>687</v>
      </c>
      <c r="N296" s="232">
        <v>0</v>
      </c>
      <c r="O296" s="232">
        <v>0</v>
      </c>
      <c r="P296" s="233"/>
    </row>
    <row r="297" spans="1:16" ht="16.5" customHeight="1">
      <c r="A297" s="226">
        <v>269</v>
      </c>
      <c r="B297" s="231" t="s">
        <v>939</v>
      </c>
      <c r="C297" s="227" t="s">
        <v>940</v>
      </c>
      <c r="D297" s="232">
        <v>7057</v>
      </c>
      <c r="E297" s="232">
        <v>3228</v>
      </c>
      <c r="F297" s="232">
        <v>1122</v>
      </c>
      <c r="G297" s="232">
        <v>0</v>
      </c>
      <c r="H297" s="232">
        <v>2419</v>
      </c>
      <c r="I297" s="232">
        <v>1372</v>
      </c>
      <c r="J297" s="232">
        <v>1</v>
      </c>
      <c r="K297" s="232">
        <v>0</v>
      </c>
      <c r="L297" s="232">
        <v>220</v>
      </c>
      <c r="M297" s="232">
        <v>53</v>
      </c>
      <c r="N297" s="232">
        <v>0</v>
      </c>
      <c r="O297" s="232">
        <v>0</v>
      </c>
      <c r="P297" s="233"/>
    </row>
    <row r="298" spans="1:16" ht="54" customHeight="1">
      <c r="A298" s="226">
        <v>270</v>
      </c>
      <c r="B298" s="231" t="s">
        <v>941</v>
      </c>
      <c r="C298" s="227" t="s">
        <v>942</v>
      </c>
      <c r="D298" s="232">
        <v>22039</v>
      </c>
      <c r="E298" s="232">
        <v>12567</v>
      </c>
      <c r="F298" s="232">
        <v>4140</v>
      </c>
      <c r="G298" s="232">
        <v>0</v>
      </c>
      <c r="H298" s="232">
        <v>3812</v>
      </c>
      <c r="I298" s="232">
        <v>2136</v>
      </c>
      <c r="J298" s="232">
        <v>4</v>
      </c>
      <c r="K298" s="232">
        <v>0</v>
      </c>
      <c r="L298" s="232">
        <v>910</v>
      </c>
      <c r="M298" s="232">
        <v>653</v>
      </c>
      <c r="N298" s="232">
        <v>0</v>
      </c>
      <c r="O298" s="232">
        <v>0</v>
      </c>
      <c r="P298" s="233"/>
    </row>
    <row r="299" spans="1:16" s="230" customFormat="1" ht="51.75" customHeight="1">
      <c r="A299" s="226"/>
      <c r="B299" s="227" t="s">
        <v>943</v>
      </c>
      <c r="C299" s="227" t="s">
        <v>944</v>
      </c>
      <c r="D299" s="228">
        <v>51500</v>
      </c>
      <c r="E299" s="228">
        <v>22274</v>
      </c>
      <c r="F299" s="228">
        <v>10494</v>
      </c>
      <c r="G299" s="228">
        <v>1</v>
      </c>
      <c r="H299" s="228">
        <v>16756</v>
      </c>
      <c r="I299" s="228">
        <v>5698</v>
      </c>
      <c r="J299" s="228">
        <v>15</v>
      </c>
      <c r="K299" s="228">
        <v>5</v>
      </c>
      <c r="L299" s="228">
        <v>3966</v>
      </c>
      <c r="M299" s="228">
        <v>1848</v>
      </c>
      <c r="N299" s="228">
        <v>5</v>
      </c>
      <c r="O299" s="228">
        <v>3</v>
      </c>
      <c r="P299" s="229"/>
    </row>
    <row r="300" spans="1:16" ht="30" customHeight="1">
      <c r="A300" s="226">
        <v>271</v>
      </c>
      <c r="B300" s="231" t="s">
        <v>945</v>
      </c>
      <c r="C300" s="227" t="s">
        <v>946</v>
      </c>
      <c r="D300" s="232">
        <v>350</v>
      </c>
      <c r="E300" s="232">
        <v>261</v>
      </c>
      <c r="F300" s="232">
        <v>90</v>
      </c>
      <c r="G300" s="232">
        <v>0</v>
      </c>
      <c r="H300" s="232">
        <v>76</v>
      </c>
      <c r="I300" s="232">
        <v>19</v>
      </c>
      <c r="J300" s="232">
        <v>3</v>
      </c>
      <c r="K300" s="232">
        <v>3</v>
      </c>
      <c r="L300" s="232">
        <v>9</v>
      </c>
      <c r="M300" s="232">
        <v>0</v>
      </c>
      <c r="N300" s="232">
        <v>0</v>
      </c>
      <c r="O300" s="232">
        <v>0</v>
      </c>
      <c r="P300" s="233"/>
    </row>
    <row r="301" spans="1:16" ht="30" customHeight="1">
      <c r="A301" s="226">
        <v>272</v>
      </c>
      <c r="B301" s="231" t="s">
        <v>947</v>
      </c>
      <c r="C301" s="227" t="s">
        <v>948</v>
      </c>
      <c r="D301" s="232">
        <v>621</v>
      </c>
      <c r="E301" s="232">
        <v>213</v>
      </c>
      <c r="F301" s="232">
        <v>76</v>
      </c>
      <c r="G301" s="232">
        <v>0</v>
      </c>
      <c r="H301" s="232">
        <v>281</v>
      </c>
      <c r="I301" s="232">
        <v>81</v>
      </c>
      <c r="J301" s="232">
        <v>0</v>
      </c>
      <c r="K301" s="232">
        <v>0</v>
      </c>
      <c r="L301" s="232">
        <v>20</v>
      </c>
      <c r="M301" s="232">
        <v>2</v>
      </c>
      <c r="N301" s="232">
        <v>0</v>
      </c>
      <c r="O301" s="232">
        <v>0</v>
      </c>
      <c r="P301" s="233"/>
    </row>
    <row r="302" spans="1:16" ht="18.75" customHeight="1">
      <c r="A302" s="226">
        <v>273</v>
      </c>
      <c r="B302" s="231" t="s">
        <v>949</v>
      </c>
      <c r="C302" s="227" t="s">
        <v>950</v>
      </c>
      <c r="D302" s="232">
        <v>836</v>
      </c>
      <c r="E302" s="232">
        <v>334</v>
      </c>
      <c r="F302" s="232">
        <v>59</v>
      </c>
      <c r="G302" s="232">
        <v>0</v>
      </c>
      <c r="H302" s="232">
        <v>349</v>
      </c>
      <c r="I302" s="232">
        <v>173</v>
      </c>
      <c r="J302" s="232">
        <v>0</v>
      </c>
      <c r="K302" s="232">
        <v>0</v>
      </c>
      <c r="L302" s="232">
        <v>142</v>
      </c>
      <c r="M302" s="232">
        <v>7</v>
      </c>
      <c r="N302" s="232">
        <v>0</v>
      </c>
      <c r="O302" s="232">
        <v>0</v>
      </c>
      <c r="P302" s="233"/>
    </row>
    <row r="303" spans="1:16" ht="38.25" customHeight="1">
      <c r="A303" s="226">
        <v>274</v>
      </c>
      <c r="B303" s="231" t="s">
        <v>951</v>
      </c>
      <c r="C303" s="227" t="s">
        <v>952</v>
      </c>
      <c r="D303" s="232">
        <v>6387</v>
      </c>
      <c r="E303" s="232">
        <v>2172</v>
      </c>
      <c r="F303" s="232">
        <v>1306</v>
      </c>
      <c r="G303" s="232">
        <v>0</v>
      </c>
      <c r="H303" s="232">
        <v>3345</v>
      </c>
      <c r="I303" s="232">
        <v>1374</v>
      </c>
      <c r="J303" s="232">
        <v>0</v>
      </c>
      <c r="K303" s="232">
        <v>0</v>
      </c>
      <c r="L303" s="232">
        <v>787</v>
      </c>
      <c r="M303" s="232">
        <v>299</v>
      </c>
      <c r="N303" s="232">
        <v>0</v>
      </c>
      <c r="O303" s="232">
        <v>0</v>
      </c>
      <c r="P303" s="233"/>
    </row>
    <row r="304" spans="1:16" ht="30.75" customHeight="1">
      <c r="A304" s="226">
        <v>275</v>
      </c>
      <c r="B304" s="231" t="s">
        <v>953</v>
      </c>
      <c r="C304" s="227" t="s">
        <v>954</v>
      </c>
      <c r="D304" s="232">
        <v>25</v>
      </c>
      <c r="E304" s="232">
        <v>6</v>
      </c>
      <c r="F304" s="232">
        <v>1</v>
      </c>
      <c r="G304" s="232">
        <v>0</v>
      </c>
      <c r="H304" s="232">
        <v>14</v>
      </c>
      <c r="I304" s="232">
        <v>1</v>
      </c>
      <c r="J304" s="232">
        <v>0</v>
      </c>
      <c r="K304" s="232">
        <v>0</v>
      </c>
      <c r="L304" s="232">
        <v>0</v>
      </c>
      <c r="M304" s="232">
        <v>0</v>
      </c>
      <c r="N304" s="232">
        <v>0</v>
      </c>
      <c r="O304" s="232">
        <v>0</v>
      </c>
      <c r="P304" s="233"/>
    </row>
    <row r="305" spans="1:16" ht="42.75" customHeight="1">
      <c r="A305" s="226">
        <v>276</v>
      </c>
      <c r="B305" s="231" t="s">
        <v>955</v>
      </c>
      <c r="C305" s="227" t="s">
        <v>956</v>
      </c>
      <c r="D305" s="232">
        <v>4863</v>
      </c>
      <c r="E305" s="232">
        <v>1757</v>
      </c>
      <c r="F305" s="232">
        <v>398</v>
      </c>
      <c r="G305" s="232">
        <v>0</v>
      </c>
      <c r="H305" s="232">
        <v>545</v>
      </c>
      <c r="I305" s="232">
        <v>175</v>
      </c>
      <c r="J305" s="232">
        <v>0</v>
      </c>
      <c r="K305" s="232">
        <v>0</v>
      </c>
      <c r="L305" s="232">
        <v>39</v>
      </c>
      <c r="M305" s="232">
        <v>0</v>
      </c>
      <c r="N305" s="232">
        <v>0</v>
      </c>
      <c r="O305" s="232">
        <v>0</v>
      </c>
      <c r="P305" s="233"/>
    </row>
    <row r="306" spans="1:16" ht="27.75" customHeight="1">
      <c r="A306" s="226">
        <v>277</v>
      </c>
      <c r="B306" s="231" t="s">
        <v>957</v>
      </c>
      <c r="C306" s="227" t="s">
        <v>958</v>
      </c>
      <c r="D306" s="232">
        <v>198</v>
      </c>
      <c r="E306" s="232">
        <v>51</v>
      </c>
      <c r="F306" s="232">
        <v>48</v>
      </c>
      <c r="G306" s="232">
        <v>0</v>
      </c>
      <c r="H306" s="232">
        <v>80</v>
      </c>
      <c r="I306" s="232">
        <v>24</v>
      </c>
      <c r="J306" s="232">
        <v>0</v>
      </c>
      <c r="K306" s="232">
        <v>0</v>
      </c>
      <c r="L306" s="232">
        <v>48</v>
      </c>
      <c r="M306" s="232">
        <v>6</v>
      </c>
      <c r="N306" s="232">
        <v>0</v>
      </c>
      <c r="O306" s="232">
        <v>0</v>
      </c>
      <c r="P306" s="233"/>
    </row>
    <row r="307" spans="1:16" ht="28.5" customHeight="1">
      <c r="A307" s="226">
        <v>278</v>
      </c>
      <c r="B307" s="231" t="s">
        <v>959</v>
      </c>
      <c r="C307" s="227" t="s">
        <v>960</v>
      </c>
      <c r="D307" s="232">
        <v>1345</v>
      </c>
      <c r="E307" s="232">
        <v>513</v>
      </c>
      <c r="F307" s="232">
        <v>399</v>
      </c>
      <c r="G307" s="232">
        <v>0</v>
      </c>
      <c r="H307" s="232">
        <v>1010</v>
      </c>
      <c r="I307" s="232">
        <v>529</v>
      </c>
      <c r="J307" s="232">
        <v>8</v>
      </c>
      <c r="K307" s="232">
        <v>2</v>
      </c>
      <c r="L307" s="232">
        <v>473</v>
      </c>
      <c r="M307" s="232">
        <v>67</v>
      </c>
      <c r="N307" s="232">
        <v>3</v>
      </c>
      <c r="O307" s="232">
        <v>1</v>
      </c>
      <c r="P307" s="233"/>
    </row>
    <row r="308" spans="1:16" ht="27.75" customHeight="1">
      <c r="A308" s="226">
        <v>279</v>
      </c>
      <c r="B308" s="231" t="s">
        <v>961</v>
      </c>
      <c r="C308" s="227" t="s">
        <v>962</v>
      </c>
      <c r="D308" s="232">
        <v>6322</v>
      </c>
      <c r="E308" s="232">
        <v>2916</v>
      </c>
      <c r="F308" s="232">
        <v>966</v>
      </c>
      <c r="G308" s="232">
        <v>0</v>
      </c>
      <c r="H308" s="232">
        <v>2220</v>
      </c>
      <c r="I308" s="232">
        <v>1276</v>
      </c>
      <c r="J308" s="232">
        <v>1</v>
      </c>
      <c r="K308" s="232">
        <v>0</v>
      </c>
      <c r="L308" s="232">
        <v>189</v>
      </c>
      <c r="M308" s="232">
        <v>51</v>
      </c>
      <c r="N308" s="232">
        <v>0</v>
      </c>
      <c r="O308" s="232">
        <v>0</v>
      </c>
      <c r="P308" s="233"/>
    </row>
    <row r="309" spans="1:16" ht="66" customHeight="1">
      <c r="A309" s="226">
        <v>280</v>
      </c>
      <c r="B309" s="231" t="s">
        <v>963</v>
      </c>
      <c r="C309" s="227" t="s">
        <v>964</v>
      </c>
      <c r="D309" s="232">
        <v>373</v>
      </c>
      <c r="E309" s="232">
        <v>119</v>
      </c>
      <c r="F309" s="232">
        <v>65</v>
      </c>
      <c r="G309" s="232">
        <v>0</v>
      </c>
      <c r="H309" s="232">
        <v>170</v>
      </c>
      <c r="I309" s="232">
        <v>52</v>
      </c>
      <c r="J309" s="232">
        <v>2</v>
      </c>
      <c r="K309" s="232">
        <v>0</v>
      </c>
      <c r="L309" s="232">
        <v>2</v>
      </c>
      <c r="M309" s="232">
        <v>1</v>
      </c>
      <c r="N309" s="232">
        <v>2</v>
      </c>
      <c r="O309" s="232">
        <v>2</v>
      </c>
      <c r="P309" s="233"/>
    </row>
    <row r="310" spans="1:16" ht="117.75" customHeight="1">
      <c r="A310" s="226">
        <v>281</v>
      </c>
      <c r="B310" s="231" t="s">
        <v>965</v>
      </c>
      <c r="C310" s="227" t="s">
        <v>966</v>
      </c>
      <c r="D310" s="232">
        <v>24480</v>
      </c>
      <c r="E310" s="232">
        <v>9497</v>
      </c>
      <c r="F310" s="232">
        <v>4776</v>
      </c>
      <c r="G310" s="232">
        <v>0</v>
      </c>
      <c r="H310" s="232">
        <v>8171</v>
      </c>
      <c r="I310" s="232">
        <v>2564</v>
      </c>
      <c r="J310" s="232">
        <v>2</v>
      </c>
      <c r="K310" s="232">
        <v>0</v>
      </c>
      <c r="L310" s="232">
        <v>1869</v>
      </c>
      <c r="M310" s="232">
        <v>1107</v>
      </c>
      <c r="N310" s="232">
        <v>0</v>
      </c>
      <c r="O310" s="232">
        <v>0</v>
      </c>
      <c r="P310" s="233"/>
    </row>
    <row r="311" spans="1:16" ht="27" customHeight="1">
      <c r="A311" s="226">
        <v>282</v>
      </c>
      <c r="B311" s="231" t="s">
        <v>967</v>
      </c>
      <c r="C311" s="227" t="s">
        <v>968</v>
      </c>
      <c r="D311" s="232">
        <v>191</v>
      </c>
      <c r="E311" s="232">
        <v>39</v>
      </c>
      <c r="F311" s="232">
        <v>25</v>
      </c>
      <c r="G311" s="232">
        <v>0</v>
      </c>
      <c r="H311" s="232">
        <v>68</v>
      </c>
      <c r="I311" s="232">
        <v>17</v>
      </c>
      <c r="J311" s="232">
        <v>0</v>
      </c>
      <c r="K311" s="232">
        <v>0</v>
      </c>
      <c r="L311" s="232">
        <v>41</v>
      </c>
      <c r="M311" s="232">
        <v>10</v>
      </c>
      <c r="N311" s="232">
        <v>0</v>
      </c>
      <c r="O311" s="232">
        <v>0</v>
      </c>
      <c r="P311" s="233"/>
    </row>
    <row r="312" spans="1:16" ht="19.5" customHeight="1">
      <c r="A312" s="226">
        <v>283</v>
      </c>
      <c r="B312" s="231" t="s">
        <v>969</v>
      </c>
      <c r="C312" s="227" t="s">
        <v>970</v>
      </c>
      <c r="D312" s="232">
        <v>246</v>
      </c>
      <c r="E312" s="232">
        <v>124</v>
      </c>
      <c r="F312" s="232">
        <v>115</v>
      </c>
      <c r="G312" s="232">
        <v>0</v>
      </c>
      <c r="H312" s="232">
        <v>350</v>
      </c>
      <c r="I312" s="232">
        <v>117</v>
      </c>
      <c r="J312" s="232">
        <v>0</v>
      </c>
      <c r="K312" s="232">
        <v>0</v>
      </c>
      <c r="L312" s="232">
        <v>183</v>
      </c>
      <c r="M312" s="232">
        <v>114</v>
      </c>
      <c r="N312" s="232">
        <v>0</v>
      </c>
      <c r="O312" s="232">
        <v>0</v>
      </c>
      <c r="P312" s="233"/>
    </row>
    <row r="313" spans="1:16" ht="29.25" customHeight="1">
      <c r="A313" s="226">
        <v>284</v>
      </c>
      <c r="B313" s="231" t="s">
        <v>971</v>
      </c>
      <c r="C313" s="227" t="s">
        <v>972</v>
      </c>
      <c r="D313" s="232">
        <v>42</v>
      </c>
      <c r="E313" s="232">
        <v>14</v>
      </c>
      <c r="F313" s="232">
        <v>7</v>
      </c>
      <c r="G313" s="232">
        <v>0</v>
      </c>
      <c r="H313" s="232">
        <v>18</v>
      </c>
      <c r="I313" s="232">
        <v>6</v>
      </c>
      <c r="J313" s="232">
        <v>0</v>
      </c>
      <c r="K313" s="232">
        <v>0</v>
      </c>
      <c r="L313" s="232">
        <v>5</v>
      </c>
      <c r="M313" s="232">
        <v>5</v>
      </c>
      <c r="N313" s="232">
        <v>0</v>
      </c>
      <c r="O313" s="232">
        <v>0</v>
      </c>
      <c r="P313" s="233"/>
    </row>
    <row r="314" spans="1:16" ht="39.75" customHeight="1">
      <c r="A314" s="226">
        <v>285</v>
      </c>
      <c r="B314" s="231" t="s">
        <v>973</v>
      </c>
      <c r="C314" s="227" t="s">
        <v>974</v>
      </c>
      <c r="D314" s="232">
        <v>231</v>
      </c>
      <c r="E314" s="232">
        <v>111</v>
      </c>
      <c r="F314" s="232">
        <v>74</v>
      </c>
      <c r="G314" s="232">
        <v>0</v>
      </c>
      <c r="H314" s="232">
        <v>221</v>
      </c>
      <c r="I314" s="232">
        <v>103</v>
      </c>
      <c r="J314" s="232">
        <v>0</v>
      </c>
      <c r="K314" s="232">
        <v>0</v>
      </c>
      <c r="L314" s="232">
        <v>24</v>
      </c>
      <c r="M314" s="232">
        <v>12</v>
      </c>
      <c r="N314" s="232">
        <v>0</v>
      </c>
      <c r="O314" s="232">
        <v>0</v>
      </c>
      <c r="P314" s="233"/>
    </row>
    <row r="315" spans="1:16" ht="18.75" customHeight="1">
      <c r="A315" s="226">
        <v>286</v>
      </c>
      <c r="B315" s="231" t="s">
        <v>975</v>
      </c>
      <c r="C315" s="227" t="s">
        <v>976</v>
      </c>
      <c r="D315" s="232">
        <v>0</v>
      </c>
      <c r="E315" s="232">
        <v>0</v>
      </c>
      <c r="F315" s="232">
        <v>0</v>
      </c>
      <c r="G315" s="232">
        <v>0</v>
      </c>
      <c r="H315" s="232">
        <v>5</v>
      </c>
      <c r="I315" s="232">
        <v>2</v>
      </c>
      <c r="J315" s="232">
        <v>0</v>
      </c>
      <c r="K315" s="232">
        <v>0</v>
      </c>
      <c r="L315" s="232">
        <v>0</v>
      </c>
      <c r="M315" s="232">
        <v>0</v>
      </c>
      <c r="N315" s="232">
        <v>0</v>
      </c>
      <c r="O315" s="232">
        <v>0</v>
      </c>
      <c r="P315" s="233"/>
    </row>
    <row r="316" spans="1:16" ht="40.5" customHeight="1">
      <c r="A316" s="226">
        <v>287</v>
      </c>
      <c r="B316" s="231" t="s">
        <v>977</v>
      </c>
      <c r="C316" s="227" t="s">
        <v>978</v>
      </c>
      <c r="D316" s="232">
        <v>7612</v>
      </c>
      <c r="E316" s="232">
        <v>4467</v>
      </c>
      <c r="F316" s="232">
        <v>2322</v>
      </c>
      <c r="G316" s="232">
        <v>0</v>
      </c>
      <c r="H316" s="232">
        <v>470</v>
      </c>
      <c r="I316" s="232">
        <v>182</v>
      </c>
      <c r="J316" s="232">
        <v>0</v>
      </c>
      <c r="K316" s="232">
        <v>0</v>
      </c>
      <c r="L316" s="232">
        <v>170</v>
      </c>
      <c r="M316" s="232">
        <v>101</v>
      </c>
      <c r="N316" s="232">
        <v>0</v>
      </c>
      <c r="O316" s="232">
        <v>0</v>
      </c>
      <c r="P316" s="233"/>
    </row>
    <row r="317" spans="1:16" ht="51.75" customHeight="1">
      <c r="A317" s="226">
        <v>288</v>
      </c>
      <c r="B317" s="231" t="s">
        <v>979</v>
      </c>
      <c r="C317" s="227" t="s">
        <v>980</v>
      </c>
      <c r="D317" s="232">
        <v>1808</v>
      </c>
      <c r="E317" s="232">
        <v>576</v>
      </c>
      <c r="F317" s="232">
        <v>315</v>
      </c>
      <c r="G317" s="232">
        <v>0</v>
      </c>
      <c r="H317" s="232">
        <v>1507</v>
      </c>
      <c r="I317" s="232">
        <v>406</v>
      </c>
      <c r="J317" s="232">
        <v>0</v>
      </c>
      <c r="K317" s="232">
        <v>0</v>
      </c>
      <c r="L317" s="232">
        <v>187</v>
      </c>
      <c r="M317" s="232">
        <v>119</v>
      </c>
      <c r="N317" s="232">
        <v>0</v>
      </c>
      <c r="O317" s="232">
        <v>0</v>
      </c>
      <c r="P317" s="233"/>
    </row>
    <row r="318" spans="1:16" ht="49.5" customHeight="1">
      <c r="A318" s="226">
        <v>289</v>
      </c>
      <c r="B318" s="231" t="s">
        <v>981</v>
      </c>
      <c r="C318" s="227" t="s">
        <v>982</v>
      </c>
      <c r="D318" s="232">
        <v>3190</v>
      </c>
      <c r="E318" s="232">
        <v>1557</v>
      </c>
      <c r="F318" s="232">
        <v>570</v>
      </c>
      <c r="G318" s="232">
        <v>0</v>
      </c>
      <c r="H318" s="232">
        <v>167</v>
      </c>
      <c r="I318" s="232">
        <v>39</v>
      </c>
      <c r="J318" s="232">
        <v>0</v>
      </c>
      <c r="K318" s="232">
        <v>0</v>
      </c>
      <c r="L318" s="232">
        <v>9</v>
      </c>
      <c r="M318" s="232">
        <v>3</v>
      </c>
      <c r="N318" s="232">
        <v>0</v>
      </c>
      <c r="O318" s="232">
        <v>0</v>
      </c>
      <c r="P318" s="233"/>
    </row>
    <row r="319" spans="1:16" s="230" customFormat="1" ht="38.25" customHeight="1">
      <c r="A319" s="226"/>
      <c r="B319" s="227" t="s">
        <v>983</v>
      </c>
      <c r="C319" s="227" t="s">
        <v>984</v>
      </c>
      <c r="D319" s="228">
        <v>8516</v>
      </c>
      <c r="E319" s="228">
        <v>4234</v>
      </c>
      <c r="F319" s="228">
        <v>1554</v>
      </c>
      <c r="G319" s="228">
        <v>0</v>
      </c>
      <c r="H319" s="228">
        <v>3633</v>
      </c>
      <c r="I319" s="228">
        <v>1129</v>
      </c>
      <c r="J319" s="228">
        <v>0</v>
      </c>
      <c r="K319" s="228">
        <v>0</v>
      </c>
      <c r="L319" s="228">
        <v>499</v>
      </c>
      <c r="M319" s="228">
        <v>421</v>
      </c>
      <c r="N319" s="228">
        <v>0</v>
      </c>
      <c r="O319" s="228">
        <v>0</v>
      </c>
      <c r="P319" s="229"/>
    </row>
    <row r="320" spans="1:16" ht="15" customHeight="1">
      <c r="A320" s="226">
        <v>290</v>
      </c>
      <c r="B320" s="231" t="s">
        <v>985</v>
      </c>
      <c r="C320" s="227" t="s">
        <v>986</v>
      </c>
      <c r="D320" s="232">
        <v>6375</v>
      </c>
      <c r="E320" s="232">
        <v>3470</v>
      </c>
      <c r="F320" s="232">
        <v>1480</v>
      </c>
      <c r="G320" s="232">
        <v>0</v>
      </c>
      <c r="H320" s="232">
        <v>3236</v>
      </c>
      <c r="I320" s="232">
        <v>1039</v>
      </c>
      <c r="J320" s="232">
        <v>0</v>
      </c>
      <c r="K320" s="232">
        <v>0</v>
      </c>
      <c r="L320" s="232">
        <v>440</v>
      </c>
      <c r="M320" s="232">
        <v>389</v>
      </c>
      <c r="N320" s="232">
        <v>0</v>
      </c>
      <c r="O320" s="232">
        <v>0</v>
      </c>
      <c r="P320" s="233"/>
    </row>
    <row r="321" spans="1:16" ht="30" customHeight="1">
      <c r="A321" s="226">
        <v>291</v>
      </c>
      <c r="B321" s="231" t="s">
        <v>987</v>
      </c>
      <c r="C321" s="227" t="s">
        <v>988</v>
      </c>
      <c r="D321" s="232">
        <v>90</v>
      </c>
      <c r="E321" s="232">
        <v>42</v>
      </c>
      <c r="F321" s="232">
        <v>16</v>
      </c>
      <c r="G321" s="232">
        <v>0</v>
      </c>
      <c r="H321" s="232">
        <v>187</v>
      </c>
      <c r="I321" s="232">
        <v>48</v>
      </c>
      <c r="J321" s="232">
        <v>0</v>
      </c>
      <c r="K321" s="232">
        <v>0</v>
      </c>
      <c r="L321" s="232">
        <v>31</v>
      </c>
      <c r="M321" s="232">
        <v>15</v>
      </c>
      <c r="N321" s="232">
        <v>0</v>
      </c>
      <c r="O321" s="232">
        <v>0</v>
      </c>
      <c r="P321" s="233"/>
    </row>
    <row r="322" spans="1:16" ht="26.25" customHeight="1">
      <c r="A322" s="226">
        <v>292</v>
      </c>
      <c r="B322" s="231" t="s">
        <v>989</v>
      </c>
      <c r="C322" s="227" t="s">
        <v>990</v>
      </c>
      <c r="D322" s="232">
        <v>7</v>
      </c>
      <c r="E322" s="232">
        <v>4</v>
      </c>
      <c r="F322" s="232">
        <v>0</v>
      </c>
      <c r="G322" s="232">
        <v>0</v>
      </c>
      <c r="H322" s="232">
        <v>5</v>
      </c>
      <c r="I322" s="232">
        <v>1</v>
      </c>
      <c r="J322" s="232">
        <v>0</v>
      </c>
      <c r="K322" s="232">
        <v>0</v>
      </c>
      <c r="L322" s="232">
        <v>1</v>
      </c>
      <c r="M322" s="232">
        <v>1</v>
      </c>
      <c r="N322" s="232">
        <v>0</v>
      </c>
      <c r="O322" s="232">
        <v>0</v>
      </c>
      <c r="P322" s="233"/>
    </row>
    <row r="323" spans="1:16" ht="40.5" customHeight="1">
      <c r="A323" s="226">
        <v>293</v>
      </c>
      <c r="B323" s="231" t="s">
        <v>991</v>
      </c>
      <c r="C323" s="227" t="s">
        <v>992</v>
      </c>
      <c r="D323" s="232">
        <v>2</v>
      </c>
      <c r="E323" s="232">
        <v>0</v>
      </c>
      <c r="F323" s="232">
        <v>0</v>
      </c>
      <c r="G323" s="232">
        <v>0</v>
      </c>
      <c r="H323" s="232">
        <v>4</v>
      </c>
      <c r="I323" s="232">
        <v>1</v>
      </c>
      <c r="J323" s="232">
        <v>0</v>
      </c>
      <c r="K323" s="232">
        <v>0</v>
      </c>
      <c r="L323" s="232">
        <v>0</v>
      </c>
      <c r="M323" s="232">
        <v>0</v>
      </c>
      <c r="N323" s="232">
        <v>0</v>
      </c>
      <c r="O323" s="232">
        <v>0</v>
      </c>
      <c r="P323" s="233"/>
    </row>
    <row r="324" spans="1:16" ht="24" customHeight="1">
      <c r="A324" s="226">
        <v>294</v>
      </c>
      <c r="B324" s="231" t="s">
        <v>993</v>
      </c>
      <c r="C324" s="227" t="s">
        <v>994</v>
      </c>
      <c r="D324" s="232">
        <v>33</v>
      </c>
      <c r="E324" s="232">
        <v>12</v>
      </c>
      <c r="F324" s="232">
        <v>12</v>
      </c>
      <c r="G324" s="232">
        <v>0</v>
      </c>
      <c r="H324" s="232">
        <v>22</v>
      </c>
      <c r="I324" s="232">
        <v>9</v>
      </c>
      <c r="J324" s="232">
        <v>0</v>
      </c>
      <c r="K324" s="232">
        <v>0</v>
      </c>
      <c r="L324" s="232">
        <v>5</v>
      </c>
      <c r="M324" s="232">
        <v>3</v>
      </c>
      <c r="N324" s="232">
        <v>0</v>
      </c>
      <c r="O324" s="232">
        <v>0</v>
      </c>
      <c r="P324" s="233"/>
    </row>
    <row r="325" spans="1:16" ht="27.75" customHeight="1">
      <c r="A325" s="226">
        <v>295</v>
      </c>
      <c r="B325" s="231" t="s">
        <v>995</v>
      </c>
      <c r="C325" s="227" t="s">
        <v>996</v>
      </c>
      <c r="D325" s="232">
        <v>0</v>
      </c>
      <c r="E325" s="232">
        <v>0</v>
      </c>
      <c r="F325" s="232">
        <v>0</v>
      </c>
      <c r="G325" s="232">
        <v>0</v>
      </c>
      <c r="H325" s="232">
        <v>0</v>
      </c>
      <c r="I325" s="232">
        <v>0</v>
      </c>
      <c r="J325" s="232">
        <v>0</v>
      </c>
      <c r="K325" s="232">
        <v>0</v>
      </c>
      <c r="L325" s="232">
        <v>0</v>
      </c>
      <c r="M325" s="232">
        <v>0</v>
      </c>
      <c r="N325" s="232">
        <v>0</v>
      </c>
      <c r="O325" s="232">
        <v>0</v>
      </c>
      <c r="P325" s="233"/>
    </row>
    <row r="326" spans="1:16" ht="27" customHeight="1">
      <c r="A326" s="226">
        <v>296</v>
      </c>
      <c r="B326" s="231" t="s">
        <v>997</v>
      </c>
      <c r="C326" s="227" t="s">
        <v>998</v>
      </c>
      <c r="D326" s="232">
        <v>810</v>
      </c>
      <c r="E326" s="232">
        <v>583</v>
      </c>
      <c r="F326" s="232">
        <v>1</v>
      </c>
      <c r="G326" s="232">
        <v>0</v>
      </c>
      <c r="H326" s="232">
        <v>20</v>
      </c>
      <c r="I326" s="232">
        <v>4</v>
      </c>
      <c r="J326" s="232">
        <v>0</v>
      </c>
      <c r="K326" s="232">
        <v>0</v>
      </c>
      <c r="L326" s="232">
        <v>0</v>
      </c>
      <c r="M326" s="232">
        <v>0</v>
      </c>
      <c r="N326" s="232">
        <v>0</v>
      </c>
      <c r="O326" s="232">
        <v>0</v>
      </c>
      <c r="P326" s="233"/>
    </row>
    <row r="327" spans="1:16" ht="26.25" customHeight="1">
      <c r="A327" s="226">
        <v>297</v>
      </c>
      <c r="B327" s="231" t="s">
        <v>999</v>
      </c>
      <c r="C327" s="227" t="s">
        <v>1000</v>
      </c>
      <c r="D327" s="232">
        <v>248</v>
      </c>
      <c r="E327" s="232">
        <v>19</v>
      </c>
      <c r="F327" s="232">
        <v>7</v>
      </c>
      <c r="G327" s="232">
        <v>0</v>
      </c>
      <c r="H327" s="232">
        <v>36</v>
      </c>
      <c r="I327" s="232">
        <v>10</v>
      </c>
      <c r="J327" s="232">
        <v>0</v>
      </c>
      <c r="K327" s="232">
        <v>0</v>
      </c>
      <c r="L327" s="232">
        <v>2</v>
      </c>
      <c r="M327" s="232">
        <v>0</v>
      </c>
      <c r="N327" s="232">
        <v>0</v>
      </c>
      <c r="O327" s="232">
        <v>0</v>
      </c>
      <c r="P327" s="233"/>
    </row>
    <row r="328" spans="1:16" ht="15" customHeight="1">
      <c r="A328" s="226">
        <v>298</v>
      </c>
      <c r="B328" s="231" t="s">
        <v>1001</v>
      </c>
      <c r="C328" s="227" t="s">
        <v>1002</v>
      </c>
      <c r="D328" s="232">
        <v>2</v>
      </c>
      <c r="E328" s="232">
        <v>1</v>
      </c>
      <c r="F328" s="232">
        <v>0</v>
      </c>
      <c r="G328" s="232">
        <v>0</v>
      </c>
      <c r="H328" s="232">
        <v>2</v>
      </c>
      <c r="I328" s="232">
        <v>0</v>
      </c>
      <c r="J328" s="232">
        <v>0</v>
      </c>
      <c r="K328" s="232">
        <v>0</v>
      </c>
      <c r="L328" s="232">
        <v>0</v>
      </c>
      <c r="M328" s="232">
        <v>0</v>
      </c>
      <c r="N328" s="232">
        <v>0</v>
      </c>
      <c r="O328" s="232">
        <v>0</v>
      </c>
      <c r="P328" s="233"/>
    </row>
    <row r="329" spans="1:16" ht="15" customHeight="1">
      <c r="A329" s="226">
        <v>299</v>
      </c>
      <c r="B329" s="231" t="s">
        <v>1003</v>
      </c>
      <c r="C329" s="227" t="s">
        <v>1004</v>
      </c>
      <c r="D329" s="232">
        <v>94</v>
      </c>
      <c r="E329" s="232">
        <v>22</v>
      </c>
      <c r="F329" s="232">
        <v>10</v>
      </c>
      <c r="G329" s="232">
        <v>0</v>
      </c>
      <c r="H329" s="232">
        <v>72</v>
      </c>
      <c r="I329" s="232">
        <v>9</v>
      </c>
      <c r="J329" s="232">
        <v>0</v>
      </c>
      <c r="K329" s="232">
        <v>0</v>
      </c>
      <c r="L329" s="232">
        <v>11</v>
      </c>
      <c r="M329" s="232">
        <v>6</v>
      </c>
      <c r="N329" s="232">
        <v>0</v>
      </c>
      <c r="O329" s="232">
        <v>0</v>
      </c>
      <c r="P329" s="233"/>
    </row>
    <row r="330" spans="1:16" ht="42" customHeight="1">
      <c r="A330" s="226">
        <v>300</v>
      </c>
      <c r="B330" s="231" t="s">
        <v>1005</v>
      </c>
      <c r="C330" s="227" t="s">
        <v>1006</v>
      </c>
      <c r="D330" s="232">
        <v>177</v>
      </c>
      <c r="E330" s="232">
        <v>60</v>
      </c>
      <c r="F330" s="232">
        <v>22</v>
      </c>
      <c r="G330" s="232">
        <v>0</v>
      </c>
      <c r="H330" s="232">
        <v>10</v>
      </c>
      <c r="I330" s="232">
        <v>4</v>
      </c>
      <c r="J330" s="232">
        <v>0</v>
      </c>
      <c r="K330" s="232">
        <v>0</v>
      </c>
      <c r="L330" s="232">
        <v>3</v>
      </c>
      <c r="M330" s="232">
        <v>3</v>
      </c>
      <c r="N330" s="232">
        <v>0</v>
      </c>
      <c r="O330" s="232">
        <v>0</v>
      </c>
      <c r="P330" s="233"/>
    </row>
    <row r="331" spans="1:16" ht="38.25" customHeight="1">
      <c r="A331" s="226">
        <v>301</v>
      </c>
      <c r="B331" s="231" t="s">
        <v>1007</v>
      </c>
      <c r="C331" s="227" t="s">
        <v>1008</v>
      </c>
      <c r="D331" s="232">
        <v>625</v>
      </c>
      <c r="E331" s="232">
        <v>1</v>
      </c>
      <c r="F331" s="232">
        <v>0</v>
      </c>
      <c r="G331" s="232">
        <v>0</v>
      </c>
      <c r="H331" s="232">
        <v>2</v>
      </c>
      <c r="I331" s="232">
        <v>0</v>
      </c>
      <c r="J331" s="232">
        <v>0</v>
      </c>
      <c r="K331" s="232">
        <v>0</v>
      </c>
      <c r="L331" s="232">
        <v>0</v>
      </c>
      <c r="M331" s="232">
        <v>0</v>
      </c>
      <c r="N331" s="232">
        <v>0</v>
      </c>
      <c r="O331" s="232">
        <v>0</v>
      </c>
      <c r="P331" s="233"/>
    </row>
    <row r="332" spans="1:16" ht="39.75" customHeight="1">
      <c r="A332" s="226">
        <v>302</v>
      </c>
      <c r="B332" s="231" t="s">
        <v>1009</v>
      </c>
      <c r="C332" s="227" t="s">
        <v>1010</v>
      </c>
      <c r="D332" s="232">
        <v>3403</v>
      </c>
      <c r="E332" s="232">
        <v>3351</v>
      </c>
      <c r="F332" s="232">
        <v>0</v>
      </c>
      <c r="G332" s="232">
        <v>0</v>
      </c>
      <c r="H332" s="232">
        <v>68</v>
      </c>
      <c r="I332" s="232">
        <v>61</v>
      </c>
      <c r="J332" s="232">
        <v>0</v>
      </c>
      <c r="K332" s="232">
        <v>0</v>
      </c>
      <c r="L332" s="232">
        <v>0</v>
      </c>
      <c r="M332" s="232">
        <v>0</v>
      </c>
      <c r="N332" s="232">
        <v>0</v>
      </c>
      <c r="O332" s="232">
        <v>0</v>
      </c>
      <c r="P332" s="233"/>
    </row>
    <row r="333" spans="1:16" ht="43.5" customHeight="1">
      <c r="A333" s="226">
        <v>303</v>
      </c>
      <c r="B333" s="231" t="s">
        <v>1011</v>
      </c>
      <c r="C333" s="227" t="s">
        <v>1012</v>
      </c>
      <c r="D333" s="232">
        <v>3</v>
      </c>
      <c r="E333" s="232">
        <v>1</v>
      </c>
      <c r="F333" s="232">
        <v>0</v>
      </c>
      <c r="G333" s="232">
        <v>0</v>
      </c>
      <c r="H333" s="232">
        <v>7</v>
      </c>
      <c r="I333" s="232">
        <v>0</v>
      </c>
      <c r="J333" s="232">
        <v>0</v>
      </c>
      <c r="K333" s="232">
        <v>0</v>
      </c>
      <c r="L333" s="232">
        <v>0</v>
      </c>
      <c r="M333" s="232">
        <v>0</v>
      </c>
      <c r="N333" s="232">
        <v>0</v>
      </c>
      <c r="O333" s="232">
        <v>0</v>
      </c>
      <c r="P333" s="233"/>
    </row>
    <row r="334" spans="1:16" s="230" customFormat="1" ht="48.75" customHeight="1">
      <c r="A334" s="226"/>
      <c r="B334" s="227" t="s">
        <v>1013</v>
      </c>
      <c r="C334" s="227" t="s">
        <v>1014</v>
      </c>
      <c r="D334" s="228">
        <v>24684</v>
      </c>
      <c r="E334" s="228">
        <v>18204</v>
      </c>
      <c r="F334" s="228">
        <v>1003</v>
      </c>
      <c r="G334" s="228">
        <v>1</v>
      </c>
      <c r="H334" s="228">
        <v>1314</v>
      </c>
      <c r="I334" s="228">
        <v>695</v>
      </c>
      <c r="J334" s="228">
        <v>0</v>
      </c>
      <c r="K334" s="228">
        <v>0</v>
      </c>
      <c r="L334" s="228">
        <v>148</v>
      </c>
      <c r="M334" s="228">
        <v>5</v>
      </c>
      <c r="N334" s="228">
        <v>0</v>
      </c>
      <c r="O334" s="228">
        <v>0</v>
      </c>
      <c r="P334" s="229"/>
    </row>
    <row r="335" spans="1:16" ht="39" customHeight="1">
      <c r="A335" s="226">
        <v>304</v>
      </c>
      <c r="B335" s="231" t="s">
        <v>1015</v>
      </c>
      <c r="C335" s="227" t="s">
        <v>1016</v>
      </c>
      <c r="D335" s="232">
        <v>10102</v>
      </c>
      <c r="E335" s="232">
        <v>5891</v>
      </c>
      <c r="F335" s="232">
        <v>917</v>
      </c>
      <c r="G335" s="232">
        <v>0</v>
      </c>
      <c r="H335" s="232">
        <v>224</v>
      </c>
      <c r="I335" s="232">
        <v>11</v>
      </c>
      <c r="J335" s="232">
        <v>0</v>
      </c>
      <c r="K335" s="232">
        <v>0</v>
      </c>
      <c r="L335" s="232">
        <v>130</v>
      </c>
      <c r="M335" s="232">
        <v>0</v>
      </c>
      <c r="N335" s="232">
        <v>0</v>
      </c>
      <c r="O335" s="232">
        <v>0</v>
      </c>
      <c r="P335" s="233"/>
    </row>
    <row r="336" spans="1:16" ht="27" customHeight="1">
      <c r="A336" s="226">
        <v>305</v>
      </c>
      <c r="B336" s="231" t="s">
        <v>1017</v>
      </c>
      <c r="C336" s="227" t="s">
        <v>1018</v>
      </c>
      <c r="D336" s="232">
        <v>1</v>
      </c>
      <c r="E336" s="232">
        <v>1</v>
      </c>
      <c r="F336" s="232">
        <v>0</v>
      </c>
      <c r="G336" s="232">
        <v>0</v>
      </c>
      <c r="H336" s="232">
        <v>0</v>
      </c>
      <c r="I336" s="232">
        <v>0</v>
      </c>
      <c r="J336" s="232">
        <v>0</v>
      </c>
      <c r="K336" s="232">
        <v>0</v>
      </c>
      <c r="L336" s="232">
        <v>0</v>
      </c>
      <c r="M336" s="232">
        <v>0</v>
      </c>
      <c r="N336" s="232">
        <v>0</v>
      </c>
      <c r="O336" s="232">
        <v>0</v>
      </c>
      <c r="P336" s="233"/>
    </row>
    <row r="337" spans="1:16" ht="40.5" customHeight="1">
      <c r="A337" s="226">
        <v>306</v>
      </c>
      <c r="B337" s="231" t="s">
        <v>1019</v>
      </c>
      <c r="C337" s="227" t="s">
        <v>1020</v>
      </c>
      <c r="D337" s="232">
        <v>5848</v>
      </c>
      <c r="E337" s="232">
        <v>4036</v>
      </c>
      <c r="F337" s="232">
        <v>9</v>
      </c>
      <c r="G337" s="232">
        <v>0</v>
      </c>
      <c r="H337" s="232">
        <v>54</v>
      </c>
      <c r="I337" s="232">
        <v>54</v>
      </c>
      <c r="J337" s="232">
        <v>0</v>
      </c>
      <c r="K337" s="232">
        <v>0</v>
      </c>
      <c r="L337" s="232">
        <v>0</v>
      </c>
      <c r="M337" s="232">
        <v>0</v>
      </c>
      <c r="N337" s="232">
        <v>0</v>
      </c>
      <c r="O337" s="232">
        <v>0</v>
      </c>
      <c r="P337" s="233"/>
    </row>
    <row r="338" spans="1:16" ht="27" customHeight="1">
      <c r="A338" s="226">
        <v>307</v>
      </c>
      <c r="B338" s="231" t="s">
        <v>1021</v>
      </c>
      <c r="C338" s="227" t="s">
        <v>1022</v>
      </c>
      <c r="D338" s="232">
        <v>354</v>
      </c>
      <c r="E338" s="232">
        <v>354</v>
      </c>
      <c r="F338" s="232">
        <v>0</v>
      </c>
      <c r="G338" s="232">
        <v>0</v>
      </c>
      <c r="H338" s="232">
        <v>164</v>
      </c>
      <c r="I338" s="232">
        <v>161</v>
      </c>
      <c r="J338" s="232">
        <v>0</v>
      </c>
      <c r="K338" s="232">
        <v>0</v>
      </c>
      <c r="L338" s="232">
        <v>0</v>
      </c>
      <c r="M338" s="232">
        <v>0</v>
      </c>
      <c r="N338" s="232">
        <v>0</v>
      </c>
      <c r="O338" s="232">
        <v>0</v>
      </c>
      <c r="P338" s="233"/>
    </row>
    <row r="339" spans="1:16" ht="28.5" customHeight="1">
      <c r="A339" s="226">
        <v>308</v>
      </c>
      <c r="B339" s="231" t="s">
        <v>1023</v>
      </c>
      <c r="C339" s="227" t="s">
        <v>1024</v>
      </c>
      <c r="D339" s="232">
        <v>10577</v>
      </c>
      <c r="E339" s="232">
        <v>10548</v>
      </c>
      <c r="F339" s="232">
        <v>2</v>
      </c>
      <c r="G339" s="232">
        <v>1</v>
      </c>
      <c r="H339" s="232">
        <v>128</v>
      </c>
      <c r="I339" s="232">
        <v>111</v>
      </c>
      <c r="J339" s="232">
        <v>0</v>
      </c>
      <c r="K339" s="232">
        <v>0</v>
      </c>
      <c r="L339" s="232">
        <v>0</v>
      </c>
      <c r="M339" s="232">
        <v>0</v>
      </c>
      <c r="N339" s="232">
        <v>0</v>
      </c>
      <c r="O339" s="232">
        <v>0</v>
      </c>
      <c r="P339" s="233"/>
    </row>
    <row r="340" spans="1:16" ht="27.75" customHeight="1">
      <c r="A340" s="226">
        <v>309</v>
      </c>
      <c r="B340" s="231" t="s">
        <v>1025</v>
      </c>
      <c r="C340" s="227" t="s">
        <v>1026</v>
      </c>
      <c r="D340" s="232">
        <v>0</v>
      </c>
      <c r="E340" s="232">
        <v>0</v>
      </c>
      <c r="F340" s="232">
        <v>0</v>
      </c>
      <c r="G340" s="232">
        <v>0</v>
      </c>
      <c r="H340" s="232">
        <v>0</v>
      </c>
      <c r="I340" s="232">
        <v>0</v>
      </c>
      <c r="J340" s="232">
        <v>0</v>
      </c>
      <c r="K340" s="232">
        <v>0</v>
      </c>
      <c r="L340" s="232">
        <v>0</v>
      </c>
      <c r="M340" s="232">
        <v>0</v>
      </c>
      <c r="N340" s="232">
        <v>0</v>
      </c>
      <c r="O340" s="232">
        <v>0</v>
      </c>
      <c r="P340" s="233"/>
    </row>
    <row r="341" spans="1:16" ht="28.5" customHeight="1">
      <c r="A341" s="226">
        <v>310</v>
      </c>
      <c r="B341" s="231" t="s">
        <v>1027</v>
      </c>
      <c r="C341" s="227" t="s">
        <v>1028</v>
      </c>
      <c r="D341" s="232">
        <v>361</v>
      </c>
      <c r="E341" s="232">
        <v>360</v>
      </c>
      <c r="F341" s="232">
        <v>0</v>
      </c>
      <c r="G341" s="232">
        <v>0</v>
      </c>
      <c r="H341" s="232">
        <v>359</v>
      </c>
      <c r="I341" s="232">
        <v>359</v>
      </c>
      <c r="J341" s="232">
        <v>0</v>
      </c>
      <c r="K341" s="232">
        <v>0</v>
      </c>
      <c r="L341" s="232">
        <v>0</v>
      </c>
      <c r="M341" s="232">
        <v>0</v>
      </c>
      <c r="N341" s="232">
        <v>0</v>
      </c>
      <c r="O341" s="232">
        <v>0</v>
      </c>
      <c r="P341" s="233"/>
    </row>
    <row r="342" spans="1:16" ht="42" customHeight="1">
      <c r="A342" s="226">
        <v>311</v>
      </c>
      <c r="B342" s="231" t="s">
        <v>1029</v>
      </c>
      <c r="C342" s="227" t="s">
        <v>1030</v>
      </c>
      <c r="D342" s="232">
        <v>101821</v>
      </c>
      <c r="E342" s="232">
        <v>43638</v>
      </c>
      <c r="F342" s="232">
        <v>0</v>
      </c>
      <c r="G342" s="232">
        <v>0</v>
      </c>
      <c r="H342" s="232">
        <v>14506</v>
      </c>
      <c r="I342" s="232">
        <v>8836</v>
      </c>
      <c r="J342" s="232">
        <v>7</v>
      </c>
      <c r="K342" s="232">
        <v>10</v>
      </c>
      <c r="L342" s="232">
        <v>1908</v>
      </c>
      <c r="M342" s="232">
        <v>902</v>
      </c>
      <c r="N342" s="232">
        <v>0</v>
      </c>
      <c r="O342" s="232">
        <v>0</v>
      </c>
      <c r="P342" s="233"/>
    </row>
    <row r="343" spans="1:16" ht="28.5" customHeight="1">
      <c r="A343" s="234">
        <v>312</v>
      </c>
      <c r="B343" s="235" t="s">
        <v>1031</v>
      </c>
      <c r="C343" s="236" t="s">
        <v>1032</v>
      </c>
      <c r="D343" s="237">
        <v>2568</v>
      </c>
      <c r="E343" s="237">
        <v>970</v>
      </c>
      <c r="F343" s="237">
        <v>70</v>
      </c>
      <c r="G343" s="237">
        <v>0</v>
      </c>
      <c r="H343" s="237">
        <v>453</v>
      </c>
      <c r="I343" s="237">
        <v>93</v>
      </c>
      <c r="J343" s="237">
        <v>0</v>
      </c>
      <c r="K343" s="237">
        <v>0</v>
      </c>
      <c r="L343" s="237">
        <v>15</v>
      </c>
      <c r="M343" s="237">
        <v>4</v>
      </c>
      <c r="N343" s="237">
        <v>0</v>
      </c>
      <c r="O343" s="237">
        <v>0</v>
      </c>
      <c r="P343" s="233"/>
    </row>
    <row r="344" spans="4:15" ht="15" customHeight="1">
      <c r="D344" s="238"/>
      <c r="E344" s="238"/>
      <c r="F344" s="238"/>
      <c r="G344" s="238"/>
      <c r="H344" s="238"/>
      <c r="I344" s="238"/>
      <c r="J344" s="238"/>
      <c r="K344" s="238"/>
      <c r="L344" s="238"/>
      <c r="M344" s="238"/>
      <c r="N344" s="238"/>
      <c r="O344" s="238"/>
    </row>
  </sheetData>
  <sheetProtection/>
  <mergeCells count="15">
    <mergeCell ref="H6:K6"/>
    <mergeCell ref="L6:O6"/>
    <mergeCell ref="D7:D8"/>
    <mergeCell ref="E7:G7"/>
    <mergeCell ref="H7:I7"/>
    <mergeCell ref="A2:O2"/>
    <mergeCell ref="A3:O3"/>
    <mergeCell ref="J7:K7"/>
    <mergeCell ref="L7:M7"/>
    <mergeCell ref="N7:O7"/>
    <mergeCell ref="A5:A8"/>
    <mergeCell ref="B5:B8"/>
    <mergeCell ref="C5:C8"/>
    <mergeCell ref="D5:G6"/>
    <mergeCell ref="H5:O5"/>
  </mergeCells>
  <printOptions horizontalCentered="1"/>
  <pageMargins left="0.5" right="0.5" top="0.5" bottom="0.5" header="0.5" footer="0.5"/>
  <pageSetup horizontalDpi="600" verticalDpi="600" orientation="landscape" paperSize="9" scale="90"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V25"/>
  <sheetViews>
    <sheetView zoomScalePageLayoutView="0" workbookViewId="0" topLeftCell="A1">
      <selection activeCell="D19" sqref="D19"/>
    </sheetView>
  </sheetViews>
  <sheetFormatPr defaultColWidth="9.140625" defaultRowHeight="12.75"/>
  <cols>
    <col min="1" max="1" width="3.8515625" style="2" customWidth="1"/>
    <col min="2" max="2" width="13.8515625" style="2" customWidth="1"/>
    <col min="3" max="3" width="7.00390625" style="2" customWidth="1"/>
    <col min="4" max="4" width="7.57421875" style="2" customWidth="1"/>
    <col min="5" max="5" width="10.28125" style="2" customWidth="1"/>
    <col min="6" max="6" width="8.57421875" style="2" customWidth="1"/>
    <col min="7" max="7" width="9.00390625" style="2" customWidth="1"/>
    <col min="8" max="8" width="8.140625" style="2" customWidth="1"/>
    <col min="9" max="9" width="7.7109375" style="2" customWidth="1"/>
    <col min="10" max="10" width="8.140625" style="2" customWidth="1"/>
    <col min="11" max="11" width="7.28125" style="2" customWidth="1"/>
    <col min="12" max="12" width="6.57421875" style="2" customWidth="1"/>
    <col min="13" max="13" width="6.8515625" style="2" customWidth="1"/>
    <col min="14" max="14" width="6.421875" style="2" customWidth="1"/>
    <col min="15" max="18" width="5.28125" style="2" customWidth="1"/>
    <col min="19" max="19" width="11.28125" style="2" bestFit="1" customWidth="1"/>
    <col min="20" max="16384" width="9.140625" style="2" customWidth="1"/>
  </cols>
  <sheetData>
    <row r="1" spans="1:18" ht="15">
      <c r="A1" s="243" t="s">
        <v>1038</v>
      </c>
      <c r="B1" s="243"/>
      <c r="C1" s="243"/>
      <c r="D1" s="243"/>
      <c r="E1" s="243"/>
      <c r="F1" s="243"/>
      <c r="G1" s="243"/>
      <c r="H1" s="243"/>
      <c r="I1" s="243"/>
      <c r="J1" s="243"/>
      <c r="K1" s="243"/>
      <c r="L1" s="243"/>
      <c r="M1" s="243"/>
      <c r="N1" s="243"/>
      <c r="O1" s="243"/>
      <c r="P1" s="243"/>
      <c r="Q1" s="243"/>
      <c r="R1" s="243"/>
    </row>
    <row r="2" spans="1:18" ht="16.5" customHeight="1">
      <c r="A2" s="637" t="s">
        <v>1039</v>
      </c>
      <c r="B2" s="637"/>
      <c r="C2" s="637"/>
      <c r="D2" s="637"/>
      <c r="E2" s="637"/>
      <c r="F2" s="637"/>
      <c r="G2" s="637"/>
      <c r="H2" s="637"/>
      <c r="I2" s="637"/>
      <c r="J2" s="637"/>
      <c r="K2" s="637"/>
      <c r="L2" s="637"/>
      <c r="M2" s="637"/>
      <c r="N2" s="637"/>
      <c r="O2" s="637"/>
      <c r="P2" s="637"/>
      <c r="Q2" s="637"/>
      <c r="R2" s="637"/>
    </row>
    <row r="3" spans="1:18" ht="15">
      <c r="A3" s="638" t="s">
        <v>1186</v>
      </c>
      <c r="B3" s="638"/>
      <c r="C3" s="638"/>
      <c r="D3" s="638"/>
      <c r="E3" s="638"/>
      <c r="F3" s="638"/>
      <c r="G3" s="638"/>
      <c r="H3" s="638"/>
      <c r="I3" s="638"/>
      <c r="J3" s="638"/>
      <c r="K3" s="638"/>
      <c r="L3" s="638"/>
      <c r="M3" s="638"/>
      <c r="N3" s="638"/>
      <c r="O3" s="638"/>
      <c r="P3" s="638"/>
      <c r="Q3" s="638"/>
      <c r="R3" s="638"/>
    </row>
    <row r="4" spans="1:18" ht="15">
      <c r="A4" s="94"/>
      <c r="B4" s="94"/>
      <c r="C4" s="94"/>
      <c r="D4" s="94"/>
      <c r="E4" s="94"/>
      <c r="F4" s="94"/>
      <c r="G4" s="94"/>
      <c r="H4" s="94"/>
      <c r="I4" s="94"/>
      <c r="J4" s="94"/>
      <c r="K4" s="94"/>
      <c r="L4" s="94"/>
      <c r="M4" s="94"/>
      <c r="N4" s="94"/>
      <c r="O4" s="94"/>
      <c r="P4" s="94"/>
      <c r="Q4" s="94"/>
      <c r="R4" s="94"/>
    </row>
    <row r="5" spans="1:19" ht="30" customHeight="1">
      <c r="A5" s="632" t="s">
        <v>73</v>
      </c>
      <c r="B5" s="632" t="s">
        <v>1040</v>
      </c>
      <c r="C5" s="634" t="s">
        <v>1041</v>
      </c>
      <c r="D5" s="635"/>
      <c r="E5" s="632" t="s">
        <v>1042</v>
      </c>
      <c r="F5" s="640" t="s">
        <v>1043</v>
      </c>
      <c r="G5" s="641"/>
      <c r="H5" s="641"/>
      <c r="I5" s="641"/>
      <c r="J5" s="642"/>
      <c r="K5" s="634" t="s">
        <v>91</v>
      </c>
      <c r="L5" s="635"/>
      <c r="M5" s="634" t="s">
        <v>1044</v>
      </c>
      <c r="N5" s="635"/>
      <c r="O5" s="634" t="s">
        <v>1045</v>
      </c>
      <c r="P5" s="636"/>
      <c r="Q5" s="636"/>
      <c r="R5" s="635"/>
      <c r="S5" s="2">
        <f>96-75</f>
        <v>21</v>
      </c>
    </row>
    <row r="6" spans="1:18" ht="15" customHeight="1">
      <c r="A6" s="639"/>
      <c r="B6" s="639"/>
      <c r="C6" s="632" t="s">
        <v>1046</v>
      </c>
      <c r="D6" s="632" t="s">
        <v>1047</v>
      </c>
      <c r="E6" s="639"/>
      <c r="F6" s="632" t="s">
        <v>92</v>
      </c>
      <c r="G6" s="632" t="s">
        <v>1048</v>
      </c>
      <c r="H6" s="632" t="s">
        <v>1049</v>
      </c>
      <c r="I6" s="632" t="s">
        <v>1050</v>
      </c>
      <c r="J6" s="632" t="s">
        <v>1051</v>
      </c>
      <c r="K6" s="632" t="s">
        <v>82</v>
      </c>
      <c r="L6" s="632" t="s">
        <v>1052</v>
      </c>
      <c r="M6" s="632" t="s">
        <v>82</v>
      </c>
      <c r="N6" s="632" t="s">
        <v>1052</v>
      </c>
      <c r="O6" s="634" t="s">
        <v>1053</v>
      </c>
      <c r="P6" s="635"/>
      <c r="Q6" s="634" t="s">
        <v>1054</v>
      </c>
      <c r="R6" s="635"/>
    </row>
    <row r="7" spans="1:22" ht="42" customHeight="1">
      <c r="A7" s="633"/>
      <c r="B7" s="633"/>
      <c r="C7" s="633"/>
      <c r="D7" s="633"/>
      <c r="E7" s="633"/>
      <c r="F7" s="633"/>
      <c r="G7" s="633"/>
      <c r="H7" s="633"/>
      <c r="I7" s="633"/>
      <c r="J7" s="633"/>
      <c r="K7" s="633"/>
      <c r="L7" s="633"/>
      <c r="M7" s="633"/>
      <c r="N7" s="633"/>
      <c r="O7" s="270" t="s">
        <v>82</v>
      </c>
      <c r="P7" s="273" t="s">
        <v>1052</v>
      </c>
      <c r="Q7" s="270" t="s">
        <v>82</v>
      </c>
      <c r="R7" s="273" t="s">
        <v>1052</v>
      </c>
      <c r="T7" s="2">
        <f>L9*2</f>
        <v>19288</v>
      </c>
      <c r="U7" s="2">
        <f>K9-L9</f>
        <v>10835</v>
      </c>
      <c r="V7" s="2">
        <v>9644</v>
      </c>
    </row>
    <row r="8" spans="1:18" ht="14.25">
      <c r="A8" s="43">
        <v>1</v>
      </c>
      <c r="B8" s="43">
        <v>2</v>
      </c>
      <c r="C8" s="43">
        <v>3</v>
      </c>
      <c r="D8" s="43">
        <v>4</v>
      </c>
      <c r="E8" s="43">
        <v>5</v>
      </c>
      <c r="F8" s="43">
        <v>6</v>
      </c>
      <c r="G8" s="43">
        <v>7</v>
      </c>
      <c r="H8" s="43">
        <v>8</v>
      </c>
      <c r="I8" s="43">
        <v>9</v>
      </c>
      <c r="J8" s="43">
        <v>10</v>
      </c>
      <c r="K8" s="43">
        <v>11</v>
      </c>
      <c r="L8" s="43">
        <v>12</v>
      </c>
      <c r="M8" s="43">
        <v>13</v>
      </c>
      <c r="N8" s="43">
        <v>14</v>
      </c>
      <c r="O8" s="43">
        <v>15</v>
      </c>
      <c r="P8" s="41">
        <v>16</v>
      </c>
      <c r="Q8" s="43">
        <v>17</v>
      </c>
      <c r="R8" s="41">
        <v>18</v>
      </c>
    </row>
    <row r="9" spans="1:22" s="301" customFormat="1" ht="20.25" customHeight="1">
      <c r="A9" s="452"/>
      <c r="B9" s="388" t="s">
        <v>277</v>
      </c>
      <c r="C9" s="453">
        <f>SUM(C10:C22)</f>
        <v>262</v>
      </c>
      <c r="D9" s="453">
        <v>2151</v>
      </c>
      <c r="E9" s="453" t="s">
        <v>1244</v>
      </c>
      <c r="F9" s="453">
        <v>656755</v>
      </c>
      <c r="G9" s="454"/>
      <c r="H9" s="453">
        <v>120944</v>
      </c>
      <c r="I9" s="453">
        <v>324433</v>
      </c>
      <c r="J9" s="453">
        <v>314322</v>
      </c>
      <c r="K9" s="453">
        <v>20479</v>
      </c>
      <c r="L9" s="453">
        <v>9644</v>
      </c>
      <c r="M9" s="453">
        <v>8733</v>
      </c>
      <c r="N9" s="453">
        <f>SUM(N10:N22)</f>
        <v>4310</v>
      </c>
      <c r="O9" s="453">
        <f>SUM(O10:O22)</f>
        <v>68</v>
      </c>
      <c r="P9" s="453">
        <f>SUM(P10:P22)</f>
        <v>28</v>
      </c>
      <c r="Q9" s="453">
        <f>SUM(Q10:Q22)</f>
        <v>102</v>
      </c>
      <c r="R9" s="453">
        <f>SUM(R10:R22)</f>
        <v>38</v>
      </c>
      <c r="T9" s="301" t="e">
        <f>#REF!/100</f>
        <v>#REF!</v>
      </c>
      <c r="U9" s="301">
        <f>U7/100</f>
        <v>108.35</v>
      </c>
      <c r="V9" s="301">
        <f>V7/100</f>
        <v>96.44</v>
      </c>
    </row>
    <row r="10" spans="1:20" s="8" customFormat="1" ht="20.25" customHeight="1">
      <c r="A10" s="447">
        <v>1</v>
      </c>
      <c r="B10" s="448" t="s">
        <v>1257</v>
      </c>
      <c r="C10" s="449">
        <v>16</v>
      </c>
      <c r="D10" s="449">
        <v>144</v>
      </c>
      <c r="E10" s="449">
        <v>96.686</v>
      </c>
      <c r="F10" s="449">
        <v>50121</v>
      </c>
      <c r="G10" s="449"/>
      <c r="H10" s="449">
        <v>9637</v>
      </c>
      <c r="I10" s="449">
        <v>25487</v>
      </c>
      <c r="J10" s="449">
        <v>25088</v>
      </c>
      <c r="K10" s="449">
        <v>1493</v>
      </c>
      <c r="L10" s="450">
        <v>707</v>
      </c>
      <c r="M10" s="449">
        <v>516</v>
      </c>
      <c r="N10" s="449">
        <v>256</v>
      </c>
      <c r="O10" s="449">
        <v>9</v>
      </c>
      <c r="P10" s="449">
        <v>3</v>
      </c>
      <c r="Q10" s="449">
        <v>12</v>
      </c>
      <c r="R10" s="449">
        <v>4</v>
      </c>
      <c r="T10" s="8" t="e">
        <f>T9+4</f>
        <v>#REF!</v>
      </c>
    </row>
    <row r="11" spans="1:19" s="8" customFormat="1" ht="20.25" customHeight="1">
      <c r="A11" s="447">
        <v>2</v>
      </c>
      <c r="B11" s="448" t="s">
        <v>1055</v>
      </c>
      <c r="C11" s="449">
        <v>6</v>
      </c>
      <c r="D11" s="449">
        <v>52</v>
      </c>
      <c r="E11" s="449">
        <v>39.142</v>
      </c>
      <c r="F11" s="449">
        <v>20167</v>
      </c>
      <c r="G11" s="449"/>
      <c r="H11" s="449">
        <v>3434</v>
      </c>
      <c r="I11" s="449">
        <v>9615</v>
      </c>
      <c r="J11" s="449">
        <v>9607</v>
      </c>
      <c r="K11" s="449">
        <v>529</v>
      </c>
      <c r="L11" s="450">
        <v>248</v>
      </c>
      <c r="M11" s="449">
        <v>228</v>
      </c>
      <c r="N11" s="449">
        <v>104</v>
      </c>
      <c r="O11" s="449">
        <v>1</v>
      </c>
      <c r="P11" s="449">
        <v>0</v>
      </c>
      <c r="Q11" s="449">
        <v>2</v>
      </c>
      <c r="R11" s="449">
        <v>1</v>
      </c>
      <c r="S11" s="274"/>
    </row>
    <row r="12" spans="1:18" s="8" customFormat="1" ht="20.25" customHeight="1">
      <c r="A12" s="447">
        <v>3</v>
      </c>
      <c r="B12" s="451" t="s">
        <v>1056</v>
      </c>
      <c r="C12" s="449">
        <v>12</v>
      </c>
      <c r="D12" s="449">
        <v>85</v>
      </c>
      <c r="E12" s="449">
        <v>74.761</v>
      </c>
      <c r="F12" s="449">
        <v>37902</v>
      </c>
      <c r="G12" s="449"/>
      <c r="H12" s="449">
        <v>9753</v>
      </c>
      <c r="I12" s="449">
        <v>22939</v>
      </c>
      <c r="J12" s="449">
        <v>18898</v>
      </c>
      <c r="K12" s="449">
        <v>1793</v>
      </c>
      <c r="L12" s="450">
        <v>857</v>
      </c>
      <c r="M12" s="449">
        <v>438</v>
      </c>
      <c r="N12" s="449">
        <v>215</v>
      </c>
      <c r="O12" s="449">
        <v>9</v>
      </c>
      <c r="P12" s="449">
        <v>3</v>
      </c>
      <c r="Q12" s="449">
        <v>17</v>
      </c>
      <c r="R12" s="449">
        <v>6</v>
      </c>
    </row>
    <row r="13" spans="1:18" s="8" customFormat="1" ht="20.25" customHeight="1">
      <c r="A13" s="447">
        <v>4</v>
      </c>
      <c r="B13" s="448" t="s">
        <v>290</v>
      </c>
      <c r="C13" s="449">
        <v>21</v>
      </c>
      <c r="D13" s="449">
        <v>157</v>
      </c>
      <c r="E13" s="449">
        <v>118.171</v>
      </c>
      <c r="F13" s="449">
        <v>59494</v>
      </c>
      <c r="G13" s="449"/>
      <c r="H13" s="449">
        <v>13008</v>
      </c>
      <c r="I13" s="449">
        <v>33342</v>
      </c>
      <c r="J13" s="449">
        <v>29580</v>
      </c>
      <c r="K13" s="449">
        <v>1646</v>
      </c>
      <c r="L13" s="450">
        <v>761</v>
      </c>
      <c r="M13" s="449">
        <v>714</v>
      </c>
      <c r="N13" s="449">
        <v>368</v>
      </c>
      <c r="O13" s="449">
        <v>3</v>
      </c>
      <c r="P13" s="449">
        <v>1</v>
      </c>
      <c r="Q13" s="449">
        <v>7</v>
      </c>
      <c r="R13" s="449">
        <v>2</v>
      </c>
    </row>
    <row r="14" spans="1:18" s="8" customFormat="1" ht="20.25" customHeight="1">
      <c r="A14" s="447">
        <v>5</v>
      </c>
      <c r="B14" s="448" t="s">
        <v>1057</v>
      </c>
      <c r="C14" s="449">
        <v>32</v>
      </c>
      <c r="D14" s="449">
        <v>272</v>
      </c>
      <c r="E14" s="449">
        <v>105.304</v>
      </c>
      <c r="F14" s="449">
        <v>60064</v>
      </c>
      <c r="G14" s="449"/>
      <c r="H14" s="449">
        <v>10013</v>
      </c>
      <c r="I14" s="449">
        <v>28421</v>
      </c>
      <c r="J14" s="449">
        <v>27436</v>
      </c>
      <c r="K14" s="449">
        <v>1135</v>
      </c>
      <c r="L14" s="450">
        <v>538</v>
      </c>
      <c r="M14" s="449">
        <v>863</v>
      </c>
      <c r="N14" s="449">
        <v>428</v>
      </c>
      <c r="O14" s="449">
        <v>4</v>
      </c>
      <c r="P14" s="449">
        <v>2</v>
      </c>
      <c r="Q14" s="449">
        <v>4</v>
      </c>
      <c r="R14" s="449">
        <v>2</v>
      </c>
    </row>
    <row r="15" spans="1:18" s="8" customFormat="1" ht="20.25" customHeight="1">
      <c r="A15" s="447">
        <v>6</v>
      </c>
      <c r="B15" s="448" t="s">
        <v>1058</v>
      </c>
      <c r="C15" s="449">
        <v>28</v>
      </c>
      <c r="D15" s="449">
        <v>155</v>
      </c>
      <c r="E15" s="449">
        <v>30.222</v>
      </c>
      <c r="F15" s="449">
        <v>54503</v>
      </c>
      <c r="G15" s="449"/>
      <c r="H15" s="449">
        <v>7522</v>
      </c>
      <c r="I15" s="449">
        <v>21225</v>
      </c>
      <c r="J15" s="449">
        <v>24068</v>
      </c>
      <c r="K15" s="449">
        <v>505</v>
      </c>
      <c r="L15" s="450">
        <v>234</v>
      </c>
      <c r="M15" s="449">
        <v>865</v>
      </c>
      <c r="N15" s="449">
        <v>443</v>
      </c>
      <c r="O15" s="449">
        <v>5</v>
      </c>
      <c r="P15" s="449">
        <v>2</v>
      </c>
      <c r="Q15" s="449">
        <v>6</v>
      </c>
      <c r="R15" s="449">
        <v>2</v>
      </c>
    </row>
    <row r="16" spans="1:18" s="8" customFormat="1" ht="20.25" customHeight="1">
      <c r="A16" s="447">
        <v>7</v>
      </c>
      <c r="B16" s="448" t="s">
        <v>1059</v>
      </c>
      <c r="C16" s="449">
        <v>12</v>
      </c>
      <c r="D16" s="449">
        <v>93</v>
      </c>
      <c r="E16" s="449">
        <v>97.145</v>
      </c>
      <c r="F16" s="449">
        <v>15241</v>
      </c>
      <c r="G16" s="449"/>
      <c r="H16" s="449">
        <v>2773</v>
      </c>
      <c r="I16" s="449">
        <v>6872</v>
      </c>
      <c r="J16" s="449">
        <v>7286</v>
      </c>
      <c r="K16" s="449">
        <v>1531</v>
      </c>
      <c r="L16" s="450">
        <v>719</v>
      </c>
      <c r="M16" s="449">
        <v>204</v>
      </c>
      <c r="N16" s="449">
        <v>101</v>
      </c>
      <c r="O16" s="449">
        <v>3</v>
      </c>
      <c r="P16" s="449">
        <v>1</v>
      </c>
      <c r="Q16" s="449">
        <v>4</v>
      </c>
      <c r="R16" s="449">
        <v>1</v>
      </c>
    </row>
    <row r="17" spans="1:18" s="8" customFormat="1" ht="20.25" customHeight="1">
      <c r="A17" s="447">
        <v>8</v>
      </c>
      <c r="B17" s="448" t="s">
        <v>1060</v>
      </c>
      <c r="C17" s="449">
        <v>19</v>
      </c>
      <c r="D17" s="449">
        <v>167</v>
      </c>
      <c r="E17" s="449">
        <v>130.248</v>
      </c>
      <c r="F17" s="449">
        <v>50583</v>
      </c>
      <c r="G17" s="449"/>
      <c r="H17" s="449">
        <v>9376</v>
      </c>
      <c r="I17" s="449">
        <v>23946</v>
      </c>
      <c r="J17" s="449">
        <v>24295</v>
      </c>
      <c r="K17" s="449">
        <v>2072</v>
      </c>
      <c r="L17" s="450">
        <v>1025</v>
      </c>
      <c r="M17" s="449">
        <v>703</v>
      </c>
      <c r="N17" s="449">
        <v>259</v>
      </c>
      <c r="O17" s="449">
        <v>7</v>
      </c>
      <c r="P17" s="449">
        <v>3</v>
      </c>
      <c r="Q17" s="449">
        <v>12</v>
      </c>
      <c r="R17" s="449">
        <v>5</v>
      </c>
    </row>
    <row r="18" spans="1:18" s="8" customFormat="1" ht="20.25" customHeight="1">
      <c r="A18" s="447">
        <v>9</v>
      </c>
      <c r="B18" s="448" t="s">
        <v>1061</v>
      </c>
      <c r="C18" s="449">
        <v>23</v>
      </c>
      <c r="D18" s="449">
        <v>212</v>
      </c>
      <c r="E18" s="449">
        <v>102.879</v>
      </c>
      <c r="F18" s="449">
        <v>66069</v>
      </c>
      <c r="G18" s="449"/>
      <c r="H18" s="449">
        <v>12275</v>
      </c>
      <c r="I18" s="449">
        <v>32688</v>
      </c>
      <c r="J18" s="449">
        <v>30947</v>
      </c>
      <c r="K18" s="449">
        <v>1404</v>
      </c>
      <c r="L18" s="450">
        <v>669</v>
      </c>
      <c r="M18" s="449">
        <v>894</v>
      </c>
      <c r="N18" s="449">
        <v>458</v>
      </c>
      <c r="O18" s="449">
        <v>5</v>
      </c>
      <c r="P18" s="449">
        <v>2</v>
      </c>
      <c r="Q18" s="449">
        <v>6</v>
      </c>
      <c r="R18" s="449">
        <v>3</v>
      </c>
    </row>
    <row r="19" spans="1:18" s="8" customFormat="1" ht="20.25" customHeight="1">
      <c r="A19" s="447">
        <v>10</v>
      </c>
      <c r="B19" s="448" t="s">
        <v>288</v>
      </c>
      <c r="C19" s="449">
        <v>22</v>
      </c>
      <c r="D19" s="449">
        <v>238</v>
      </c>
      <c r="E19" s="449">
        <v>141.433</v>
      </c>
      <c r="F19" s="449">
        <v>51414</v>
      </c>
      <c r="G19" s="449"/>
      <c r="H19" s="449">
        <v>9608</v>
      </c>
      <c r="I19" s="449">
        <v>26390</v>
      </c>
      <c r="J19" s="449">
        <v>24526</v>
      </c>
      <c r="K19" s="449">
        <v>2311</v>
      </c>
      <c r="L19" s="450">
        <v>1091</v>
      </c>
      <c r="M19" s="449">
        <v>638</v>
      </c>
      <c r="N19" s="449">
        <v>360</v>
      </c>
      <c r="O19" s="449">
        <v>3</v>
      </c>
      <c r="P19" s="449">
        <v>2</v>
      </c>
      <c r="Q19" s="449">
        <v>5</v>
      </c>
      <c r="R19" s="449">
        <v>2</v>
      </c>
    </row>
    <row r="20" spans="1:18" s="8" customFormat="1" ht="20.25" customHeight="1">
      <c r="A20" s="447">
        <v>11</v>
      </c>
      <c r="B20" s="448" t="s">
        <v>1062</v>
      </c>
      <c r="C20" s="449">
        <v>31</v>
      </c>
      <c r="D20" s="449">
        <v>217</v>
      </c>
      <c r="E20" s="449">
        <v>146.757</v>
      </c>
      <c r="F20" s="449">
        <v>71783</v>
      </c>
      <c r="G20" s="449"/>
      <c r="H20" s="449">
        <v>12916</v>
      </c>
      <c r="I20" s="449">
        <v>34873</v>
      </c>
      <c r="J20" s="449">
        <v>34316</v>
      </c>
      <c r="K20" s="449">
        <v>2261</v>
      </c>
      <c r="L20" s="450">
        <v>1056</v>
      </c>
      <c r="M20" s="449">
        <v>1039</v>
      </c>
      <c r="N20" s="449">
        <v>514</v>
      </c>
      <c r="O20" s="449">
        <v>10</v>
      </c>
      <c r="P20" s="449">
        <v>5</v>
      </c>
      <c r="Q20" s="449">
        <v>16</v>
      </c>
      <c r="R20" s="449">
        <v>5</v>
      </c>
    </row>
    <row r="21" spans="1:18" s="8" customFormat="1" ht="20.25" customHeight="1">
      <c r="A21" s="447">
        <v>12</v>
      </c>
      <c r="B21" s="448" t="s">
        <v>1063</v>
      </c>
      <c r="C21" s="449">
        <v>27</v>
      </c>
      <c r="D21" s="449">
        <v>266</v>
      </c>
      <c r="E21" s="449">
        <v>118.457</v>
      </c>
      <c r="F21" s="449">
        <v>74670</v>
      </c>
      <c r="G21" s="449"/>
      <c r="H21" s="449">
        <v>12991</v>
      </c>
      <c r="I21" s="449">
        <v>36567</v>
      </c>
      <c r="J21" s="449">
        <v>36407</v>
      </c>
      <c r="K21" s="449">
        <v>2493</v>
      </c>
      <c r="L21" s="450">
        <v>1128</v>
      </c>
      <c r="M21" s="449">
        <v>980</v>
      </c>
      <c r="N21" s="449">
        <v>480</v>
      </c>
      <c r="O21" s="449">
        <v>4</v>
      </c>
      <c r="P21" s="449">
        <v>2</v>
      </c>
      <c r="Q21" s="449">
        <v>5</v>
      </c>
      <c r="R21" s="449">
        <v>2</v>
      </c>
    </row>
    <row r="22" spans="1:18" s="8" customFormat="1" ht="20.25" customHeight="1">
      <c r="A22" s="447">
        <v>13</v>
      </c>
      <c r="B22" s="448" t="s">
        <v>291</v>
      </c>
      <c r="C22" s="449">
        <v>13</v>
      </c>
      <c r="D22" s="449">
        <v>93</v>
      </c>
      <c r="E22" s="449">
        <v>88.765</v>
      </c>
      <c r="F22" s="449">
        <v>44744</v>
      </c>
      <c r="G22" s="449"/>
      <c r="H22" s="449">
        <v>7638</v>
      </c>
      <c r="I22" s="449">
        <v>22068</v>
      </c>
      <c r="J22" s="449">
        <v>21868</v>
      </c>
      <c r="K22" s="449">
        <v>1306</v>
      </c>
      <c r="L22" s="450">
        <v>611</v>
      </c>
      <c r="M22" s="449">
        <v>651</v>
      </c>
      <c r="N22" s="449">
        <v>324</v>
      </c>
      <c r="O22" s="449">
        <v>5</v>
      </c>
      <c r="P22" s="449">
        <v>2</v>
      </c>
      <c r="Q22" s="449">
        <v>6</v>
      </c>
      <c r="R22" s="449">
        <v>3</v>
      </c>
    </row>
    <row r="23" spans="1:18" s="241" customFormat="1" ht="20.25" customHeight="1">
      <c r="A23" s="272"/>
      <c r="B23" s="275"/>
      <c r="C23" s="276"/>
      <c r="D23" s="277"/>
      <c r="E23" s="277"/>
      <c r="F23" s="277"/>
      <c r="G23" s="278"/>
      <c r="H23" s="277"/>
      <c r="I23" s="277"/>
      <c r="J23" s="277"/>
      <c r="K23" s="279"/>
      <c r="L23" s="279"/>
      <c r="M23" s="279"/>
      <c r="N23" s="278"/>
      <c r="O23" s="279"/>
      <c r="P23" s="244"/>
      <c r="Q23" s="279"/>
      <c r="R23" s="244"/>
    </row>
    <row r="24" spans="1:18" s="241" customFormat="1" ht="20.25" customHeight="1">
      <c r="A24" s="272"/>
      <c r="B24" s="275"/>
      <c r="C24" s="276"/>
      <c r="D24" s="277"/>
      <c r="E24" s="277"/>
      <c r="F24" s="277"/>
      <c r="G24" s="278"/>
      <c r="H24" s="277"/>
      <c r="I24" s="277"/>
      <c r="J24" s="277"/>
      <c r="K24" s="279"/>
      <c r="L24" s="279"/>
      <c r="M24" s="279"/>
      <c r="N24" s="278"/>
      <c r="O24" s="279"/>
      <c r="P24" s="244"/>
      <c r="Q24" s="279"/>
      <c r="R24" s="244"/>
    </row>
    <row r="25" spans="1:18" s="241" customFormat="1" ht="20.25" customHeight="1">
      <c r="A25" s="272"/>
      <c r="B25" s="275"/>
      <c r="C25" s="276"/>
      <c r="D25" s="277"/>
      <c r="E25" s="277"/>
      <c r="F25" s="277"/>
      <c r="G25" s="278"/>
      <c r="H25" s="277"/>
      <c r="I25" s="277"/>
      <c r="J25" s="277"/>
      <c r="K25" s="279"/>
      <c r="L25" s="279"/>
      <c r="M25" s="279"/>
      <c r="N25" s="278"/>
      <c r="O25" s="279"/>
      <c r="P25" s="244"/>
      <c r="Q25" s="279"/>
      <c r="R25" s="244"/>
    </row>
  </sheetData>
  <sheetProtection/>
  <mergeCells count="23">
    <mergeCell ref="J6:J7"/>
    <mergeCell ref="K6:K7"/>
    <mergeCell ref="A2:R2"/>
    <mergeCell ref="A3:R3"/>
    <mergeCell ref="A5:A7"/>
    <mergeCell ref="B5:B7"/>
    <mergeCell ref="C5:D5"/>
    <mergeCell ref="E5:E7"/>
    <mergeCell ref="F5:J5"/>
    <mergeCell ref="K5:L5"/>
    <mergeCell ref="C6:C7"/>
    <mergeCell ref="D6:D7"/>
    <mergeCell ref="F6:F7"/>
    <mergeCell ref="G6:G7"/>
    <mergeCell ref="H6:H7"/>
    <mergeCell ref="I6:I7"/>
    <mergeCell ref="L6:L7"/>
    <mergeCell ref="M6:M7"/>
    <mergeCell ref="N6:N7"/>
    <mergeCell ref="O6:P6"/>
    <mergeCell ref="Q6:R6"/>
    <mergeCell ref="M5:N5"/>
    <mergeCell ref="O5:R5"/>
  </mergeCells>
  <printOptions/>
  <pageMargins left="0.6" right="0.2" top="0.5" bottom="0.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M35"/>
  <sheetViews>
    <sheetView zoomScalePageLayoutView="0" workbookViewId="0" topLeftCell="A1">
      <selection activeCell="G27" sqref="G27"/>
    </sheetView>
  </sheetViews>
  <sheetFormatPr defaultColWidth="9.140625" defaultRowHeight="12.75"/>
  <cols>
    <col min="1" max="1" width="5.57421875" style="0" customWidth="1"/>
    <col min="2" max="2" width="36.00390625" style="0" customWidth="1"/>
    <col min="3" max="3" width="8.421875" style="0" customWidth="1"/>
    <col min="4" max="4" width="6.8515625" style="0" customWidth="1"/>
    <col min="5" max="5" width="8.28125" style="0" customWidth="1"/>
    <col min="6" max="6" width="7.57421875" style="0" customWidth="1"/>
    <col min="7" max="7" width="7.00390625" style="0" customWidth="1"/>
    <col min="8" max="8" width="7.57421875" style="0" customWidth="1"/>
    <col min="9" max="9" width="6.421875" style="0" customWidth="1"/>
    <col min="10" max="10" width="6.7109375" style="0" customWidth="1"/>
  </cols>
  <sheetData>
    <row r="1" spans="2:10" ht="15">
      <c r="B1" s="16" t="s">
        <v>247</v>
      </c>
      <c r="C1" s="19"/>
      <c r="D1" s="19"/>
      <c r="E1" s="19"/>
      <c r="F1" s="19"/>
      <c r="G1" s="19"/>
      <c r="H1" s="19"/>
      <c r="I1" s="19"/>
      <c r="J1" s="19"/>
    </row>
    <row r="2" spans="2:10" ht="12.75">
      <c r="B2" s="19"/>
      <c r="C2" s="19"/>
      <c r="D2" s="19"/>
      <c r="E2" s="19"/>
      <c r="F2" s="19"/>
      <c r="G2" s="19"/>
      <c r="H2" s="19"/>
      <c r="I2" s="19"/>
      <c r="J2" s="19"/>
    </row>
    <row r="3" spans="2:10" ht="14.25">
      <c r="B3" s="822" t="s">
        <v>225</v>
      </c>
      <c r="C3" s="822"/>
      <c r="D3" s="822"/>
      <c r="E3" s="822"/>
      <c r="F3" s="822"/>
      <c r="G3" s="822"/>
      <c r="H3" s="822"/>
      <c r="I3" s="822"/>
      <c r="J3" s="822"/>
    </row>
    <row r="4" spans="2:10" ht="15">
      <c r="B4" s="638" t="s">
        <v>1035</v>
      </c>
      <c r="C4" s="823"/>
      <c r="D4" s="823"/>
      <c r="E4" s="823"/>
      <c r="F4" s="823"/>
      <c r="G4" s="823"/>
      <c r="H4" s="823"/>
      <c r="I4" s="823"/>
      <c r="J4" s="823"/>
    </row>
    <row r="5" spans="1:10" ht="30.75" customHeight="1">
      <c r="A5" s="820" t="s">
        <v>73</v>
      </c>
      <c r="B5" s="825" t="s">
        <v>226</v>
      </c>
      <c r="C5" s="752" t="s">
        <v>227</v>
      </c>
      <c r="D5" s="753"/>
      <c r="E5" s="824" t="s">
        <v>98</v>
      </c>
      <c r="F5" s="824"/>
      <c r="G5" s="824"/>
      <c r="H5" s="824"/>
      <c r="I5" s="753"/>
      <c r="J5" s="827" t="s">
        <v>86</v>
      </c>
    </row>
    <row r="6" spans="1:10" ht="43.5" customHeight="1">
      <c r="A6" s="821"/>
      <c r="B6" s="826"/>
      <c r="C6" s="15" t="s">
        <v>82</v>
      </c>
      <c r="D6" s="56" t="s">
        <v>87</v>
      </c>
      <c r="E6" s="15" t="s">
        <v>93</v>
      </c>
      <c r="F6" s="15" t="s">
        <v>228</v>
      </c>
      <c r="G6" s="56" t="s">
        <v>229</v>
      </c>
      <c r="H6" s="15" t="s">
        <v>249</v>
      </c>
      <c r="I6" s="56" t="s">
        <v>88</v>
      </c>
      <c r="J6" s="828"/>
    </row>
    <row r="7" spans="1:10" ht="12.75">
      <c r="A7" s="261">
        <v>1</v>
      </c>
      <c r="B7" s="44">
        <v>2</v>
      </c>
      <c r="C7" s="43">
        <v>3</v>
      </c>
      <c r="D7" s="45">
        <v>4</v>
      </c>
      <c r="E7" s="43">
        <v>5</v>
      </c>
      <c r="F7" s="43">
        <v>6</v>
      </c>
      <c r="G7" s="45">
        <v>7</v>
      </c>
      <c r="H7" s="43">
        <v>8</v>
      </c>
      <c r="I7" s="45">
        <v>9</v>
      </c>
      <c r="J7" s="43">
        <v>10</v>
      </c>
    </row>
    <row r="8" spans="1:10" ht="15">
      <c r="A8" s="85"/>
      <c r="B8" s="59" t="s">
        <v>277</v>
      </c>
      <c r="C8" s="158">
        <v>8740</v>
      </c>
      <c r="D8" s="158">
        <v>4226</v>
      </c>
      <c r="E8" s="158">
        <v>68</v>
      </c>
      <c r="F8" s="158">
        <v>38</v>
      </c>
      <c r="G8" s="158">
        <v>94</v>
      </c>
      <c r="H8" s="158">
        <v>2319</v>
      </c>
      <c r="I8" s="158">
        <v>6221</v>
      </c>
      <c r="J8" s="158">
        <v>3</v>
      </c>
    </row>
    <row r="9" spans="1:10" ht="15">
      <c r="A9" s="11">
        <v>1</v>
      </c>
      <c r="B9" s="26" t="s">
        <v>46</v>
      </c>
      <c r="C9" s="159">
        <v>42</v>
      </c>
      <c r="D9" s="73">
        <v>20</v>
      </c>
      <c r="E9" s="73">
        <v>0</v>
      </c>
      <c r="F9" s="73">
        <v>0</v>
      </c>
      <c r="G9" s="73">
        <v>0</v>
      </c>
      <c r="H9" s="73">
        <v>8</v>
      </c>
      <c r="I9" s="73">
        <v>34</v>
      </c>
      <c r="J9" s="73">
        <v>0</v>
      </c>
    </row>
    <row r="10" spans="1:13" ht="15">
      <c r="A10" s="11">
        <v>2</v>
      </c>
      <c r="B10" s="26" t="s">
        <v>47</v>
      </c>
      <c r="C10" s="159">
        <v>88</v>
      </c>
      <c r="D10" s="73">
        <v>38</v>
      </c>
      <c r="E10" s="73">
        <v>0</v>
      </c>
      <c r="F10" s="73">
        <v>0</v>
      </c>
      <c r="G10" s="73">
        <v>0</v>
      </c>
      <c r="H10" s="73">
        <v>42</v>
      </c>
      <c r="I10" s="73">
        <v>46</v>
      </c>
      <c r="J10" s="73">
        <v>0</v>
      </c>
      <c r="M10" s="380">
        <v>12</v>
      </c>
    </row>
    <row r="11" spans="1:10" ht="15">
      <c r="A11" s="11">
        <v>3</v>
      </c>
      <c r="B11" s="155" t="s">
        <v>48</v>
      </c>
      <c r="C11" s="159">
        <v>0</v>
      </c>
      <c r="D11" s="73">
        <v>0</v>
      </c>
      <c r="E11" s="73">
        <v>0</v>
      </c>
      <c r="F11" s="73">
        <v>0</v>
      </c>
      <c r="G11" s="73">
        <v>0</v>
      </c>
      <c r="H11" s="73">
        <v>0</v>
      </c>
      <c r="I11" s="73">
        <v>0</v>
      </c>
      <c r="J11" s="73">
        <v>0</v>
      </c>
    </row>
    <row r="12" spans="1:10" ht="15">
      <c r="A12" s="11">
        <v>4</v>
      </c>
      <c r="B12" s="26" t="s">
        <v>49</v>
      </c>
      <c r="C12" s="159">
        <v>14</v>
      </c>
      <c r="D12" s="73">
        <v>4</v>
      </c>
      <c r="E12" s="73">
        <v>0</v>
      </c>
      <c r="F12" s="73">
        <v>0</v>
      </c>
      <c r="G12" s="73">
        <v>0</v>
      </c>
      <c r="H12" s="73">
        <v>13</v>
      </c>
      <c r="I12" s="73">
        <v>1</v>
      </c>
      <c r="J12" s="73">
        <v>0</v>
      </c>
    </row>
    <row r="13" spans="1:10" ht="15">
      <c r="A13" s="11">
        <v>5</v>
      </c>
      <c r="B13" s="26" t="s">
        <v>50</v>
      </c>
      <c r="C13" s="159">
        <v>1422</v>
      </c>
      <c r="D13" s="73">
        <v>673</v>
      </c>
      <c r="E13" s="73">
        <v>0</v>
      </c>
      <c r="F13" s="73">
        <v>7</v>
      </c>
      <c r="G13" s="73">
        <v>5</v>
      </c>
      <c r="H13" s="73">
        <v>466</v>
      </c>
      <c r="I13" s="73">
        <v>944</v>
      </c>
      <c r="J13" s="73">
        <v>0</v>
      </c>
    </row>
    <row r="14" spans="1:10" ht="15">
      <c r="A14" s="11">
        <v>6</v>
      </c>
      <c r="B14" s="26" t="s">
        <v>51</v>
      </c>
      <c r="C14" s="159">
        <v>51</v>
      </c>
      <c r="D14" s="73">
        <v>16</v>
      </c>
      <c r="E14" s="73">
        <v>0</v>
      </c>
      <c r="F14" s="73">
        <v>0</v>
      </c>
      <c r="G14" s="73">
        <v>4</v>
      </c>
      <c r="H14" s="73">
        <v>21</v>
      </c>
      <c r="I14" s="73">
        <v>26</v>
      </c>
      <c r="J14" s="73">
        <v>0</v>
      </c>
    </row>
    <row r="15" spans="1:10" ht="15">
      <c r="A15" s="11">
        <v>7</v>
      </c>
      <c r="B15" s="26" t="s">
        <v>52</v>
      </c>
      <c r="C15" s="159">
        <v>150</v>
      </c>
      <c r="D15" s="73">
        <v>63</v>
      </c>
      <c r="E15" s="73">
        <v>0</v>
      </c>
      <c r="F15" s="73">
        <v>0</v>
      </c>
      <c r="G15" s="73">
        <v>0</v>
      </c>
      <c r="H15" s="73">
        <v>42</v>
      </c>
      <c r="I15" s="73">
        <v>108</v>
      </c>
      <c r="J15" s="73">
        <v>0</v>
      </c>
    </row>
    <row r="16" spans="1:10" ht="15">
      <c r="A16" s="11">
        <v>8</v>
      </c>
      <c r="B16" s="22" t="s">
        <v>53</v>
      </c>
      <c r="C16" s="159">
        <v>17</v>
      </c>
      <c r="D16" s="73">
        <v>5</v>
      </c>
      <c r="E16" s="73">
        <v>0</v>
      </c>
      <c r="F16" s="73">
        <v>0</v>
      </c>
      <c r="G16" s="73">
        <v>0</v>
      </c>
      <c r="H16" s="73">
        <v>9</v>
      </c>
      <c r="I16" s="73">
        <v>8</v>
      </c>
      <c r="J16" s="73">
        <v>0</v>
      </c>
    </row>
    <row r="17" spans="1:10" ht="15">
      <c r="A17" s="11">
        <v>9</v>
      </c>
      <c r="B17" s="22" t="s">
        <v>54</v>
      </c>
      <c r="C17" s="159">
        <v>20</v>
      </c>
      <c r="D17" s="73">
        <v>7</v>
      </c>
      <c r="E17" s="73">
        <v>0</v>
      </c>
      <c r="F17" s="73">
        <v>0</v>
      </c>
      <c r="G17" s="73">
        <v>1</v>
      </c>
      <c r="H17" s="73">
        <v>4</v>
      </c>
      <c r="I17" s="73">
        <v>15</v>
      </c>
      <c r="J17" s="73">
        <v>0</v>
      </c>
    </row>
    <row r="18" spans="1:10" ht="15">
      <c r="A18" s="11">
        <v>10</v>
      </c>
      <c r="B18" s="22" t="s">
        <v>55</v>
      </c>
      <c r="C18" s="159">
        <v>1480</v>
      </c>
      <c r="D18" s="73">
        <v>780</v>
      </c>
      <c r="E18" s="73">
        <v>1</v>
      </c>
      <c r="F18" s="73">
        <v>0</v>
      </c>
      <c r="G18" s="73">
        <v>0</v>
      </c>
      <c r="H18" s="73">
        <v>362</v>
      </c>
      <c r="I18" s="73">
        <v>1117</v>
      </c>
      <c r="J18" s="73">
        <v>0</v>
      </c>
    </row>
    <row r="19" spans="1:10" ht="15">
      <c r="A19" s="11">
        <v>11</v>
      </c>
      <c r="B19" s="22" t="s">
        <v>56</v>
      </c>
      <c r="C19" s="159">
        <v>835</v>
      </c>
      <c r="D19" s="73">
        <v>426</v>
      </c>
      <c r="E19" s="73">
        <v>7</v>
      </c>
      <c r="F19" s="73">
        <v>2</v>
      </c>
      <c r="G19" s="73">
        <v>1</v>
      </c>
      <c r="H19" s="73">
        <v>146</v>
      </c>
      <c r="I19" s="73">
        <v>679</v>
      </c>
      <c r="J19" s="73">
        <v>0</v>
      </c>
    </row>
    <row r="20" spans="1:10" ht="15">
      <c r="A20" s="11">
        <v>12</v>
      </c>
      <c r="B20" s="22" t="s">
        <v>57</v>
      </c>
      <c r="C20" s="159">
        <v>385</v>
      </c>
      <c r="D20" s="73">
        <v>162</v>
      </c>
      <c r="E20" s="73">
        <v>0</v>
      </c>
      <c r="F20" s="73">
        <v>0</v>
      </c>
      <c r="G20" s="73">
        <v>0</v>
      </c>
      <c r="H20" s="73">
        <v>53</v>
      </c>
      <c r="I20" s="73">
        <v>282</v>
      </c>
      <c r="J20" s="73">
        <v>0</v>
      </c>
    </row>
    <row r="21" spans="1:10" ht="15">
      <c r="A21" s="11">
        <v>13</v>
      </c>
      <c r="B21" s="22" t="s">
        <v>58</v>
      </c>
      <c r="C21" s="159">
        <v>590</v>
      </c>
      <c r="D21" s="73">
        <v>307</v>
      </c>
      <c r="E21" s="73">
        <v>13</v>
      </c>
      <c r="F21" s="73">
        <v>2</v>
      </c>
      <c r="G21" s="73">
        <v>0</v>
      </c>
      <c r="H21" s="73">
        <v>77</v>
      </c>
      <c r="I21" s="73">
        <v>498</v>
      </c>
      <c r="J21" s="73">
        <v>0</v>
      </c>
    </row>
    <row r="22" spans="1:10" ht="15">
      <c r="A22" s="11">
        <v>14</v>
      </c>
      <c r="B22" s="22" t="s">
        <v>59</v>
      </c>
      <c r="C22" s="159">
        <v>210</v>
      </c>
      <c r="D22" s="73">
        <v>119</v>
      </c>
      <c r="E22" s="73">
        <v>1</v>
      </c>
      <c r="F22" s="73">
        <v>0</v>
      </c>
      <c r="G22" s="73">
        <v>0</v>
      </c>
      <c r="H22" s="73">
        <v>61</v>
      </c>
      <c r="I22" s="73">
        <v>148</v>
      </c>
      <c r="J22" s="73">
        <v>0</v>
      </c>
    </row>
    <row r="23" spans="1:10" ht="15">
      <c r="A23" s="11">
        <v>15</v>
      </c>
      <c r="B23" s="22" t="s">
        <v>60</v>
      </c>
      <c r="C23" s="159">
        <v>35</v>
      </c>
      <c r="D23" s="73">
        <v>25</v>
      </c>
      <c r="E23" s="73">
        <v>0</v>
      </c>
      <c r="F23" s="73">
        <v>0</v>
      </c>
      <c r="G23" s="73">
        <v>0</v>
      </c>
      <c r="H23" s="73">
        <v>7</v>
      </c>
      <c r="I23" s="73">
        <v>28</v>
      </c>
      <c r="J23" s="73">
        <v>0</v>
      </c>
    </row>
    <row r="24" spans="1:11" ht="15">
      <c r="A24" s="11">
        <v>16</v>
      </c>
      <c r="B24" s="39" t="s">
        <v>61</v>
      </c>
      <c r="C24" s="159">
        <v>62</v>
      </c>
      <c r="D24" s="73">
        <v>36</v>
      </c>
      <c r="E24" s="73">
        <v>0</v>
      </c>
      <c r="F24" s="73">
        <v>0</v>
      </c>
      <c r="G24" s="73">
        <v>0</v>
      </c>
      <c r="H24" s="73">
        <v>28</v>
      </c>
      <c r="I24" s="73">
        <v>34</v>
      </c>
      <c r="J24" s="73">
        <v>0</v>
      </c>
      <c r="K24" s="40"/>
    </row>
    <row r="25" spans="1:10" ht="15">
      <c r="A25" s="11">
        <v>17</v>
      </c>
      <c r="B25" s="22" t="s">
        <v>62</v>
      </c>
      <c r="C25" s="159">
        <v>17</v>
      </c>
      <c r="D25" s="73">
        <v>5</v>
      </c>
      <c r="E25" s="73">
        <v>17</v>
      </c>
      <c r="F25" s="73">
        <v>0</v>
      </c>
      <c r="G25" s="73">
        <v>0</v>
      </c>
      <c r="H25" s="73">
        <v>0</v>
      </c>
      <c r="I25" s="73">
        <v>0</v>
      </c>
      <c r="J25" s="73">
        <v>0</v>
      </c>
    </row>
    <row r="26" spans="1:13" ht="15" customHeight="1">
      <c r="A26" s="11">
        <v>18</v>
      </c>
      <c r="B26" s="62" t="s">
        <v>63</v>
      </c>
      <c r="C26" s="159">
        <v>3</v>
      </c>
      <c r="D26" s="73">
        <v>3</v>
      </c>
      <c r="E26" s="73">
        <v>0</v>
      </c>
      <c r="F26" s="73">
        <v>0</v>
      </c>
      <c r="G26" s="73">
        <v>0</v>
      </c>
      <c r="H26" s="73">
        <v>2</v>
      </c>
      <c r="I26" s="73">
        <v>0</v>
      </c>
      <c r="J26" s="73">
        <v>0</v>
      </c>
      <c r="K26" s="40"/>
      <c r="L26" s="40"/>
      <c r="M26" s="40"/>
    </row>
    <row r="27" spans="1:13" ht="15">
      <c r="A27" s="11">
        <v>19</v>
      </c>
      <c r="B27" s="39" t="s">
        <v>64</v>
      </c>
      <c r="C27" s="159">
        <v>229</v>
      </c>
      <c r="D27" s="160">
        <v>89</v>
      </c>
      <c r="E27" s="73">
        <v>0</v>
      </c>
      <c r="F27" s="73">
        <v>1</v>
      </c>
      <c r="G27" s="73">
        <v>10</v>
      </c>
      <c r="H27" s="73">
        <v>175</v>
      </c>
      <c r="I27" s="73">
        <v>43</v>
      </c>
      <c r="J27" s="73">
        <v>0</v>
      </c>
      <c r="K27" s="40"/>
      <c r="L27" s="40"/>
      <c r="M27" s="40"/>
    </row>
    <row r="28" spans="1:10" ht="15" customHeight="1">
      <c r="A28" s="11">
        <v>20</v>
      </c>
      <c r="B28" s="162" t="s">
        <v>1246</v>
      </c>
      <c r="C28" s="159">
        <v>90</v>
      </c>
      <c r="D28" s="160">
        <v>24</v>
      </c>
      <c r="E28" s="73">
        <v>0</v>
      </c>
      <c r="F28" s="73">
        <v>7</v>
      </c>
      <c r="G28" s="73">
        <v>23</v>
      </c>
      <c r="H28" s="73">
        <v>53</v>
      </c>
      <c r="I28" s="73">
        <v>7</v>
      </c>
      <c r="J28" s="73">
        <v>0</v>
      </c>
    </row>
    <row r="29" spans="1:10" ht="15">
      <c r="A29" s="11">
        <v>21</v>
      </c>
      <c r="B29" s="22" t="s">
        <v>65</v>
      </c>
      <c r="C29" s="159">
        <v>1</v>
      </c>
      <c r="D29" s="160">
        <v>0</v>
      </c>
      <c r="E29" s="73">
        <v>0</v>
      </c>
      <c r="F29" s="73">
        <v>0</v>
      </c>
      <c r="G29" s="73">
        <v>0</v>
      </c>
      <c r="H29" s="73">
        <v>1</v>
      </c>
      <c r="I29" s="73">
        <v>0</v>
      </c>
      <c r="J29" s="73">
        <v>0</v>
      </c>
    </row>
    <row r="30" spans="1:10" ht="15">
      <c r="A30" s="11">
        <v>22</v>
      </c>
      <c r="B30" s="26" t="s">
        <v>165</v>
      </c>
      <c r="C30" s="159">
        <v>61</v>
      </c>
      <c r="D30" s="160">
        <v>18</v>
      </c>
      <c r="E30" s="73">
        <v>0</v>
      </c>
      <c r="F30" s="73">
        <v>0</v>
      </c>
      <c r="G30" s="73">
        <v>2</v>
      </c>
      <c r="H30" s="73">
        <v>51</v>
      </c>
      <c r="I30" s="73">
        <v>8</v>
      </c>
      <c r="J30" s="73">
        <v>0</v>
      </c>
    </row>
    <row r="31" spans="1:10" ht="15">
      <c r="A31" s="11">
        <v>23</v>
      </c>
      <c r="B31" s="26" t="s">
        <v>66</v>
      </c>
      <c r="C31" s="159">
        <v>76</v>
      </c>
      <c r="D31" s="160">
        <v>29</v>
      </c>
      <c r="E31" s="73">
        <v>1</v>
      </c>
      <c r="F31" s="73">
        <v>1</v>
      </c>
      <c r="G31" s="73">
        <v>8</v>
      </c>
      <c r="H31" s="73">
        <v>54</v>
      </c>
      <c r="I31" s="73">
        <v>12</v>
      </c>
      <c r="J31" s="73">
        <v>0</v>
      </c>
    </row>
    <row r="32" spans="1:10" ht="15">
      <c r="A32" s="11">
        <v>24</v>
      </c>
      <c r="B32" s="22" t="s">
        <v>67</v>
      </c>
      <c r="C32" s="159">
        <v>1941</v>
      </c>
      <c r="D32" s="73">
        <v>947</v>
      </c>
      <c r="E32" s="73">
        <v>22</v>
      </c>
      <c r="F32" s="73">
        <v>15</v>
      </c>
      <c r="G32" s="73">
        <v>36</v>
      </c>
      <c r="H32" s="73">
        <v>453</v>
      </c>
      <c r="I32" s="73">
        <v>1415</v>
      </c>
      <c r="J32" s="73">
        <v>3</v>
      </c>
    </row>
    <row r="33" spans="1:10" ht="15">
      <c r="A33" s="86">
        <v>25</v>
      </c>
      <c r="B33" s="23" t="s">
        <v>68</v>
      </c>
      <c r="C33" s="161">
        <v>971</v>
      </c>
      <c r="D33" s="74">
        <v>430</v>
      </c>
      <c r="E33" s="74">
        <v>5</v>
      </c>
      <c r="F33" s="74">
        <v>3</v>
      </c>
      <c r="G33" s="74">
        <v>4</v>
      </c>
      <c r="H33" s="74">
        <v>191</v>
      </c>
      <c r="I33" s="74">
        <v>768</v>
      </c>
      <c r="J33" s="74">
        <v>0</v>
      </c>
    </row>
    <row r="34" spans="2:9" ht="15">
      <c r="B34" s="4"/>
      <c r="C34" s="7"/>
      <c r="D34" s="7"/>
      <c r="E34" s="7"/>
      <c r="F34" s="20"/>
      <c r="G34" s="20"/>
      <c r="H34" s="4"/>
      <c r="I34" s="7"/>
    </row>
    <row r="35" spans="2:9" ht="14.25">
      <c r="B35" s="7"/>
      <c r="C35" s="7"/>
      <c r="D35" s="7"/>
      <c r="E35" s="7"/>
      <c r="F35" s="3"/>
      <c r="G35" s="3"/>
      <c r="H35" s="4"/>
      <c r="I35" s="7"/>
    </row>
  </sheetData>
  <sheetProtection/>
  <mergeCells count="7">
    <mergeCell ref="A5:A6"/>
    <mergeCell ref="B3:J3"/>
    <mergeCell ref="B4:J4"/>
    <mergeCell ref="C5:D5"/>
    <mergeCell ref="E5:I5"/>
    <mergeCell ref="B5:B6"/>
    <mergeCell ref="J5:J6"/>
  </mergeCells>
  <printOptions/>
  <pageMargins left="0.5" right="0"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1:K44"/>
  <sheetViews>
    <sheetView zoomScalePageLayoutView="0" workbookViewId="0" topLeftCell="A1">
      <selection activeCell="H16" sqref="H16"/>
    </sheetView>
  </sheetViews>
  <sheetFormatPr defaultColWidth="9.140625" defaultRowHeight="12.75"/>
  <cols>
    <col min="1" max="1" width="5.28125" style="0" customWidth="1"/>
    <col min="2" max="2" width="33.421875" style="0" customWidth="1"/>
    <col min="3" max="3" width="16.8515625" style="0" customWidth="1"/>
    <col min="4" max="4" width="15.28125" style="0" customWidth="1"/>
    <col min="5" max="5" width="14.00390625" style="0" customWidth="1"/>
  </cols>
  <sheetData>
    <row r="1" spans="1:11" ht="18.75">
      <c r="A1" s="93" t="s">
        <v>1189</v>
      </c>
      <c r="B1" s="93"/>
      <c r="C1" s="93"/>
      <c r="D1" s="93"/>
      <c r="E1" s="93"/>
      <c r="G1" s="829"/>
      <c r="H1" s="829"/>
      <c r="I1" s="339"/>
      <c r="J1" s="340" t="s">
        <v>1190</v>
      </c>
      <c r="K1" s="340"/>
    </row>
    <row r="2" spans="1:11" ht="18.75">
      <c r="A2" s="822" t="s">
        <v>1191</v>
      </c>
      <c r="B2" s="822"/>
      <c r="C2" s="822"/>
      <c r="D2" s="822"/>
      <c r="E2" s="822"/>
      <c r="G2" s="830" t="s">
        <v>1191</v>
      </c>
      <c r="H2" s="830"/>
      <c r="I2" s="830"/>
      <c r="J2" s="830"/>
      <c r="K2" s="830"/>
    </row>
    <row r="3" spans="1:11" ht="18.75">
      <c r="A3" s="771" t="s">
        <v>1192</v>
      </c>
      <c r="B3" s="771"/>
      <c r="C3" s="771"/>
      <c r="D3" s="771"/>
      <c r="E3" s="771"/>
      <c r="G3" s="831" t="s">
        <v>1193</v>
      </c>
      <c r="H3" s="831"/>
      <c r="I3" s="831"/>
      <c r="J3" s="831"/>
      <c r="K3" s="831"/>
    </row>
    <row r="4" spans="1:5" ht="15">
      <c r="A4" s="93"/>
      <c r="B4" s="93"/>
      <c r="C4" s="93"/>
      <c r="D4" s="93"/>
      <c r="E4" s="93"/>
    </row>
    <row r="5" spans="1:5" s="341" customFormat="1" ht="21" customHeight="1">
      <c r="A5" s="354" t="s">
        <v>73</v>
      </c>
      <c r="B5" s="354" t="s">
        <v>1194</v>
      </c>
      <c r="C5" s="354" t="s">
        <v>1195</v>
      </c>
      <c r="D5" s="354" t="s">
        <v>82</v>
      </c>
      <c r="E5" s="354" t="s">
        <v>144</v>
      </c>
    </row>
    <row r="6" spans="1:5" s="342" customFormat="1" ht="16.5" customHeight="1">
      <c r="A6" s="354">
        <v>1</v>
      </c>
      <c r="B6" s="354">
        <v>2</v>
      </c>
      <c r="C6" s="354">
        <v>3</v>
      </c>
      <c r="D6" s="354">
        <v>4</v>
      </c>
      <c r="E6" s="354">
        <v>5</v>
      </c>
    </row>
    <row r="7" spans="1:5" s="342" customFormat="1" ht="16.5" customHeight="1">
      <c r="A7" s="355" t="s">
        <v>74</v>
      </c>
      <c r="B7" s="356" t="s">
        <v>1196</v>
      </c>
      <c r="C7" s="357"/>
      <c r="D7" s="358"/>
      <c r="E7" s="358"/>
    </row>
    <row r="8" spans="1:5" s="342" customFormat="1" ht="16.5" customHeight="1">
      <c r="A8" s="359">
        <v>1</v>
      </c>
      <c r="B8" s="360" t="s">
        <v>1197</v>
      </c>
      <c r="C8" s="361" t="s">
        <v>1236</v>
      </c>
      <c r="D8" s="362">
        <v>1040550</v>
      </c>
      <c r="E8" s="363"/>
    </row>
    <row r="9" spans="1:5" s="342" customFormat="1" ht="16.5" customHeight="1">
      <c r="A9" s="361"/>
      <c r="B9" s="364" t="s">
        <v>1198</v>
      </c>
      <c r="C9" s="361"/>
      <c r="D9" s="365"/>
      <c r="E9" s="363"/>
    </row>
    <row r="10" spans="1:5" s="342" customFormat="1" ht="16.5" customHeight="1">
      <c r="A10" s="361"/>
      <c r="B10" s="364" t="s">
        <v>1199</v>
      </c>
      <c r="C10" s="361" t="s">
        <v>1236</v>
      </c>
      <c r="D10" s="362">
        <v>64120</v>
      </c>
      <c r="E10" s="363"/>
    </row>
    <row r="11" spans="1:5" s="342" customFormat="1" ht="16.5" customHeight="1">
      <c r="A11" s="361"/>
      <c r="B11" s="364" t="s">
        <v>1200</v>
      </c>
      <c r="C11" s="366" t="s">
        <v>1237</v>
      </c>
      <c r="D11" s="362">
        <v>50724</v>
      </c>
      <c r="E11" s="363"/>
    </row>
    <row r="12" spans="1:5" s="342" customFormat="1" ht="16.5" customHeight="1">
      <c r="A12" s="361"/>
      <c r="B12" s="364" t="s">
        <v>1201</v>
      </c>
      <c r="C12" s="366" t="s">
        <v>1237</v>
      </c>
      <c r="D12" s="362">
        <v>82955</v>
      </c>
      <c r="E12" s="363"/>
    </row>
    <row r="13" spans="1:5" s="342" customFormat="1" ht="16.5" customHeight="1">
      <c r="A13" s="361"/>
      <c r="B13" s="364" t="s">
        <v>1238</v>
      </c>
      <c r="C13" s="366" t="s">
        <v>1237</v>
      </c>
      <c r="D13" s="362">
        <v>169169</v>
      </c>
      <c r="E13" s="363"/>
    </row>
    <row r="14" spans="1:5" s="342" customFormat="1" ht="16.5" customHeight="1">
      <c r="A14" s="359">
        <v>2</v>
      </c>
      <c r="B14" s="360" t="s">
        <v>1202</v>
      </c>
      <c r="C14" s="359" t="s">
        <v>1203</v>
      </c>
      <c r="D14" s="367">
        <v>82</v>
      </c>
      <c r="E14" s="363"/>
    </row>
    <row r="15" spans="1:5" s="342" customFormat="1" ht="16.5" customHeight="1">
      <c r="A15" s="359" t="s">
        <v>75</v>
      </c>
      <c r="B15" s="360" t="s">
        <v>1204</v>
      </c>
      <c r="C15" s="359" t="s">
        <v>1205</v>
      </c>
      <c r="D15" s="367">
        <v>816604</v>
      </c>
      <c r="E15" s="363"/>
    </row>
    <row r="16" spans="1:5" s="342" customFormat="1" ht="16.5" customHeight="1">
      <c r="A16" s="361"/>
      <c r="B16" s="364" t="s">
        <v>1198</v>
      </c>
      <c r="C16" s="361"/>
      <c r="D16" s="362"/>
      <c r="E16" s="363"/>
    </row>
    <row r="17" spans="1:5" s="342" customFormat="1" ht="16.5" customHeight="1">
      <c r="A17" s="361">
        <v>1</v>
      </c>
      <c r="B17" s="364" t="s">
        <v>1199</v>
      </c>
      <c r="C17" s="361" t="s">
        <v>1205</v>
      </c>
      <c r="D17" s="362">
        <v>41204</v>
      </c>
      <c r="E17" s="363"/>
    </row>
    <row r="18" spans="1:5" s="342" customFormat="1" ht="16.5" customHeight="1">
      <c r="A18" s="361">
        <v>2</v>
      </c>
      <c r="B18" s="364" t="s">
        <v>1200</v>
      </c>
      <c r="C18" s="361" t="s">
        <v>1205</v>
      </c>
      <c r="D18" s="362">
        <v>32595</v>
      </c>
      <c r="E18" s="363"/>
    </row>
    <row r="19" spans="1:5" s="342" customFormat="1" ht="16.5" customHeight="1">
      <c r="A19" s="361">
        <v>3</v>
      </c>
      <c r="B19" s="364" t="s">
        <v>1201</v>
      </c>
      <c r="C19" s="361" t="s">
        <v>1205</v>
      </c>
      <c r="D19" s="362">
        <v>51515</v>
      </c>
      <c r="E19" s="363"/>
    </row>
    <row r="20" spans="1:5" s="343" customFormat="1" ht="16.5" customHeight="1">
      <c r="A20" s="361">
        <v>4</v>
      </c>
      <c r="B20" s="364" t="s">
        <v>1238</v>
      </c>
      <c r="C20" s="361" t="s">
        <v>1205</v>
      </c>
      <c r="D20" s="362">
        <v>108708</v>
      </c>
      <c r="E20" s="363"/>
    </row>
    <row r="21" spans="1:5" s="343" customFormat="1" ht="16.5" customHeight="1">
      <c r="A21" s="359" t="s">
        <v>80</v>
      </c>
      <c r="B21" s="368" t="s">
        <v>1239</v>
      </c>
      <c r="C21" s="361"/>
      <c r="D21" s="369"/>
      <c r="E21" s="369"/>
    </row>
    <row r="22" spans="1:5" s="343" customFormat="1" ht="16.5" customHeight="1">
      <c r="A22" s="370">
        <v>1</v>
      </c>
      <c r="B22" s="371" t="s">
        <v>1206</v>
      </c>
      <c r="C22" s="370" t="s">
        <v>1207</v>
      </c>
      <c r="D22" s="372">
        <v>1272578</v>
      </c>
      <c r="E22" s="369"/>
    </row>
    <row r="23" spans="1:5" s="343" customFormat="1" ht="16.5" customHeight="1">
      <c r="A23" s="361"/>
      <c r="B23" s="369" t="s">
        <v>1198</v>
      </c>
      <c r="C23" s="361"/>
      <c r="D23" s="362"/>
      <c r="E23" s="832" t="s">
        <v>1240</v>
      </c>
    </row>
    <row r="24" spans="1:5" s="343" customFormat="1" ht="16.5" customHeight="1">
      <c r="A24" s="361"/>
      <c r="B24" s="369" t="s">
        <v>1199</v>
      </c>
      <c r="C24" s="361" t="s">
        <v>1207</v>
      </c>
      <c r="D24" s="362">
        <v>91619</v>
      </c>
      <c r="E24" s="833"/>
    </row>
    <row r="25" spans="1:5" s="343" customFormat="1" ht="16.5" customHeight="1">
      <c r="A25" s="361"/>
      <c r="B25" s="369" t="s">
        <v>1200</v>
      </c>
      <c r="C25" s="361" t="s">
        <v>1207</v>
      </c>
      <c r="D25" s="362">
        <v>61281</v>
      </c>
      <c r="E25" s="833"/>
    </row>
    <row r="26" spans="1:5" s="343" customFormat="1" ht="16.5" customHeight="1">
      <c r="A26" s="361"/>
      <c r="B26" s="369" t="s">
        <v>1238</v>
      </c>
      <c r="C26" s="361" t="s">
        <v>1207</v>
      </c>
      <c r="D26" s="362">
        <v>133849</v>
      </c>
      <c r="E26" s="833"/>
    </row>
    <row r="27" spans="1:5" s="343" customFormat="1" ht="16.5" customHeight="1">
      <c r="A27" s="370">
        <v>2</v>
      </c>
      <c r="B27" s="371" t="s">
        <v>1208</v>
      </c>
      <c r="C27" s="370" t="s">
        <v>1207</v>
      </c>
      <c r="D27" s="372">
        <v>220588</v>
      </c>
      <c r="E27" s="833"/>
    </row>
    <row r="28" spans="1:5" s="343" customFormat="1" ht="16.5" customHeight="1">
      <c r="A28" s="361"/>
      <c r="B28" s="369" t="s">
        <v>1198</v>
      </c>
      <c r="C28" s="361"/>
      <c r="D28" s="362"/>
      <c r="E28" s="833"/>
    </row>
    <row r="29" spans="1:5" s="343" customFormat="1" ht="16.5" customHeight="1">
      <c r="A29" s="361"/>
      <c r="B29" s="369" t="s">
        <v>1199</v>
      </c>
      <c r="C29" s="361" t="s">
        <v>1207</v>
      </c>
      <c r="D29" s="362">
        <v>14813</v>
      </c>
      <c r="E29" s="833"/>
    </row>
    <row r="30" spans="1:5" s="343" customFormat="1" ht="16.5" customHeight="1">
      <c r="A30" s="361"/>
      <c r="B30" s="369" t="s">
        <v>1200</v>
      </c>
      <c r="C30" s="361" t="s">
        <v>1207</v>
      </c>
      <c r="D30" s="362">
        <v>9279</v>
      </c>
      <c r="E30" s="833"/>
    </row>
    <row r="31" spans="1:6" s="343" customFormat="1" ht="16.5" customHeight="1">
      <c r="A31" s="361"/>
      <c r="B31" s="369" t="s">
        <v>1238</v>
      </c>
      <c r="C31" s="361" t="s">
        <v>1207</v>
      </c>
      <c r="D31" s="362">
        <v>38794</v>
      </c>
      <c r="E31" s="833"/>
      <c r="F31" s="344"/>
    </row>
    <row r="32" spans="1:6" s="343" customFormat="1" ht="16.5" customHeight="1">
      <c r="A32" s="359" t="s">
        <v>81</v>
      </c>
      <c r="B32" s="368" t="s">
        <v>1241</v>
      </c>
      <c r="C32" s="359" t="s">
        <v>1205</v>
      </c>
      <c r="D32" s="367">
        <v>971643.79376</v>
      </c>
      <c r="E32" s="833"/>
      <c r="F32" s="344"/>
    </row>
    <row r="33" spans="1:5" s="343" customFormat="1" ht="16.5" customHeight="1">
      <c r="A33" s="370">
        <v>1</v>
      </c>
      <c r="B33" s="371" t="s">
        <v>1206</v>
      </c>
      <c r="C33" s="373" t="s">
        <v>1205</v>
      </c>
      <c r="D33" s="374">
        <v>280563.796756</v>
      </c>
      <c r="E33" s="833"/>
    </row>
    <row r="34" spans="1:5" s="343" customFormat="1" ht="16.5" customHeight="1">
      <c r="A34" s="361"/>
      <c r="B34" s="369" t="s">
        <v>1198</v>
      </c>
      <c r="C34" s="361"/>
      <c r="D34" s="362"/>
      <c r="E34" s="833"/>
    </row>
    <row r="35" spans="1:5" s="343" customFormat="1" ht="16.5" customHeight="1">
      <c r="A35" s="361"/>
      <c r="B35" s="369" t="s">
        <v>1199</v>
      </c>
      <c r="C35" s="361" t="s">
        <v>1205</v>
      </c>
      <c r="D35" s="362">
        <v>25255.91841</v>
      </c>
      <c r="E35" s="833"/>
    </row>
    <row r="36" spans="1:5" s="343" customFormat="1" ht="16.5" customHeight="1">
      <c r="A36" s="361"/>
      <c r="B36" s="369" t="s">
        <v>1200</v>
      </c>
      <c r="C36" s="361" t="s">
        <v>1205</v>
      </c>
      <c r="D36" s="362">
        <v>10899.041436</v>
      </c>
      <c r="E36" s="833"/>
    </row>
    <row r="37" spans="1:5" s="343" customFormat="1" ht="16.5" customHeight="1">
      <c r="A37" s="361"/>
      <c r="B37" s="369" t="s">
        <v>1238</v>
      </c>
      <c r="C37" s="361" t="s">
        <v>1205</v>
      </c>
      <c r="D37" s="362">
        <v>21443.021343</v>
      </c>
      <c r="E37" s="833"/>
    </row>
    <row r="38" spans="1:5" s="343" customFormat="1" ht="16.5" customHeight="1">
      <c r="A38" s="370">
        <v>2</v>
      </c>
      <c r="B38" s="371" t="s">
        <v>1208</v>
      </c>
      <c r="C38" s="370" t="s">
        <v>1205</v>
      </c>
      <c r="D38" s="372">
        <v>691079.997004</v>
      </c>
      <c r="E38" s="833"/>
    </row>
    <row r="39" spans="1:5" s="343" customFormat="1" ht="16.5" customHeight="1">
      <c r="A39" s="361"/>
      <c r="B39" s="369" t="s">
        <v>1198</v>
      </c>
      <c r="C39" s="361"/>
      <c r="D39" s="362"/>
      <c r="E39" s="833"/>
    </row>
    <row r="40" spans="1:5" s="343" customFormat="1" ht="16.5" customHeight="1">
      <c r="A40" s="361"/>
      <c r="B40" s="369" t="s">
        <v>1199</v>
      </c>
      <c r="C40" s="361" t="s">
        <v>1205</v>
      </c>
      <c r="D40" s="362">
        <v>54549.862418</v>
      </c>
      <c r="E40" s="833"/>
    </row>
    <row r="41" spans="1:5" s="343" customFormat="1" ht="16.5" customHeight="1">
      <c r="A41" s="361"/>
      <c r="B41" s="369" t="s">
        <v>1200</v>
      </c>
      <c r="C41" s="361" t="s">
        <v>1205</v>
      </c>
      <c r="D41" s="362">
        <v>26774.787586</v>
      </c>
      <c r="E41" s="833"/>
    </row>
    <row r="42" spans="1:5" s="343" customFormat="1" ht="16.5" customHeight="1">
      <c r="A42" s="361"/>
      <c r="B42" s="369" t="s">
        <v>1238</v>
      </c>
      <c r="C42" s="361" t="s">
        <v>1205</v>
      </c>
      <c r="D42" s="362">
        <v>62253.413315</v>
      </c>
      <c r="E42" s="834"/>
    </row>
    <row r="43" spans="1:5" s="343" customFormat="1" ht="16.5" customHeight="1">
      <c r="A43" s="359" t="s">
        <v>5</v>
      </c>
      <c r="B43" s="368" t="s">
        <v>1242</v>
      </c>
      <c r="C43" s="361" t="s">
        <v>1209</v>
      </c>
      <c r="D43" s="362">
        <v>220.46884101092428</v>
      </c>
      <c r="E43" s="369"/>
    </row>
    <row r="44" spans="1:5" ht="15.75">
      <c r="A44" s="375" t="s">
        <v>9</v>
      </c>
      <c r="B44" s="376" t="s">
        <v>1243</v>
      </c>
      <c r="C44" s="377" t="s">
        <v>1209</v>
      </c>
      <c r="D44" s="378">
        <v>3132.899328177417</v>
      </c>
      <c r="E44" s="379"/>
    </row>
  </sheetData>
  <sheetProtection/>
  <mergeCells count="6">
    <mergeCell ref="G1:H1"/>
    <mergeCell ref="A2:E2"/>
    <mergeCell ref="G2:K2"/>
    <mergeCell ref="A3:E3"/>
    <mergeCell ref="G3:K3"/>
    <mergeCell ref="E23:E4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O31"/>
  <sheetViews>
    <sheetView zoomScalePageLayoutView="0" workbookViewId="0" topLeftCell="A1">
      <selection activeCell="J25" sqref="J25:J26"/>
    </sheetView>
  </sheetViews>
  <sheetFormatPr defaultColWidth="9.140625" defaultRowHeight="12.75"/>
  <cols>
    <col min="1" max="1" width="5.140625" style="0" customWidth="1"/>
    <col min="2" max="2" width="26.28125" style="0" customWidth="1"/>
    <col min="3" max="15" width="7.57421875" style="0" customWidth="1"/>
  </cols>
  <sheetData>
    <row r="1" spans="1:15" ht="15">
      <c r="A1" s="92" t="s">
        <v>1210</v>
      </c>
      <c r="B1" s="92"/>
      <c r="C1" s="92"/>
      <c r="D1" s="92"/>
      <c r="E1" s="92"/>
      <c r="F1" s="92"/>
      <c r="G1" s="92"/>
      <c r="H1" s="92"/>
      <c r="I1" s="92"/>
      <c r="J1" s="92"/>
      <c r="K1" s="92"/>
      <c r="L1" s="92"/>
      <c r="M1" s="93"/>
      <c r="N1" s="93"/>
      <c r="O1" s="93"/>
    </row>
    <row r="2" spans="1:15" ht="15.75">
      <c r="A2" s="681" t="s">
        <v>1211</v>
      </c>
      <c r="B2" s="681"/>
      <c r="C2" s="681"/>
      <c r="D2" s="681"/>
      <c r="E2" s="681"/>
      <c r="F2" s="681"/>
      <c r="G2" s="681"/>
      <c r="H2" s="681"/>
      <c r="I2" s="681"/>
      <c r="J2" s="681"/>
      <c r="K2" s="681"/>
      <c r="L2" s="681"/>
      <c r="M2" s="681"/>
      <c r="N2" s="681"/>
      <c r="O2" s="681"/>
    </row>
    <row r="3" spans="1:15" ht="15">
      <c r="A3" s="771" t="s">
        <v>1231</v>
      </c>
      <c r="B3" s="771"/>
      <c r="C3" s="771"/>
      <c r="D3" s="771"/>
      <c r="E3" s="771"/>
      <c r="F3" s="771"/>
      <c r="G3" s="771"/>
      <c r="H3" s="771"/>
      <c r="I3" s="771"/>
      <c r="J3" s="771"/>
      <c r="K3" s="771"/>
      <c r="L3" s="771"/>
      <c r="M3" s="771"/>
      <c r="N3" s="771"/>
      <c r="O3" s="771"/>
    </row>
    <row r="4" spans="1:15" ht="15">
      <c r="A4" s="266"/>
      <c r="B4" s="266"/>
      <c r="C4" s="266"/>
      <c r="D4" s="266"/>
      <c r="E4" s="266"/>
      <c r="F4" s="266"/>
      <c r="G4" s="266"/>
      <c r="H4" s="266"/>
      <c r="I4" s="266"/>
      <c r="J4" s="266"/>
      <c r="K4" s="266"/>
      <c r="L4" s="266"/>
      <c r="M4" s="266"/>
      <c r="N4" s="266"/>
      <c r="O4" s="266"/>
    </row>
    <row r="5" spans="1:15" ht="12.75">
      <c r="A5" s="767" t="s">
        <v>73</v>
      </c>
      <c r="B5" s="767" t="s">
        <v>1212</v>
      </c>
      <c r="C5" s="837" t="s">
        <v>1213</v>
      </c>
      <c r="D5" s="838"/>
      <c r="E5" s="838"/>
      <c r="F5" s="839"/>
      <c r="G5" s="843" t="s">
        <v>1214</v>
      </c>
      <c r="H5" s="844"/>
      <c r="I5" s="844"/>
      <c r="J5" s="845"/>
      <c r="K5" s="843" t="s">
        <v>1215</v>
      </c>
      <c r="L5" s="844"/>
      <c r="M5" s="844"/>
      <c r="N5" s="845"/>
      <c r="O5" s="767" t="s">
        <v>144</v>
      </c>
    </row>
    <row r="6" spans="1:15" ht="12.75">
      <c r="A6" s="768"/>
      <c r="B6" s="768"/>
      <c r="C6" s="840"/>
      <c r="D6" s="841"/>
      <c r="E6" s="841"/>
      <c r="F6" s="842"/>
      <c r="G6" s="846"/>
      <c r="H6" s="847"/>
      <c r="I6" s="847"/>
      <c r="J6" s="848"/>
      <c r="K6" s="846"/>
      <c r="L6" s="847"/>
      <c r="M6" s="847"/>
      <c r="N6" s="848"/>
      <c r="O6" s="768"/>
    </row>
    <row r="7" spans="1:15" ht="15">
      <c r="A7" s="768"/>
      <c r="B7" s="768"/>
      <c r="C7" s="632" t="s">
        <v>82</v>
      </c>
      <c r="D7" s="634" t="s">
        <v>98</v>
      </c>
      <c r="E7" s="636"/>
      <c r="F7" s="635"/>
      <c r="G7" s="632" t="s">
        <v>82</v>
      </c>
      <c r="H7" s="634" t="s">
        <v>98</v>
      </c>
      <c r="I7" s="636"/>
      <c r="J7" s="635"/>
      <c r="K7" s="632" t="s">
        <v>82</v>
      </c>
      <c r="L7" s="634" t="s">
        <v>98</v>
      </c>
      <c r="M7" s="636"/>
      <c r="N7" s="635"/>
      <c r="O7" s="768"/>
    </row>
    <row r="8" spans="1:15" ht="12.75">
      <c r="A8" s="768"/>
      <c r="B8" s="768"/>
      <c r="C8" s="639"/>
      <c r="D8" s="632" t="s">
        <v>1216</v>
      </c>
      <c r="E8" s="767" t="s">
        <v>92</v>
      </c>
      <c r="F8" s="835" t="s">
        <v>100</v>
      </c>
      <c r="G8" s="639"/>
      <c r="H8" s="632" t="s">
        <v>1216</v>
      </c>
      <c r="I8" s="767" t="s">
        <v>92</v>
      </c>
      <c r="J8" s="835" t="s">
        <v>100</v>
      </c>
      <c r="K8" s="639"/>
      <c r="L8" s="632" t="s">
        <v>1216</v>
      </c>
      <c r="M8" s="767" t="s">
        <v>92</v>
      </c>
      <c r="N8" s="835" t="s">
        <v>100</v>
      </c>
      <c r="O8" s="768"/>
    </row>
    <row r="9" spans="1:15" ht="31.5" customHeight="1">
      <c r="A9" s="769"/>
      <c r="B9" s="769"/>
      <c r="C9" s="633"/>
      <c r="D9" s="633"/>
      <c r="E9" s="769"/>
      <c r="F9" s="836"/>
      <c r="G9" s="633"/>
      <c r="H9" s="633"/>
      <c r="I9" s="769"/>
      <c r="J9" s="836"/>
      <c r="K9" s="633"/>
      <c r="L9" s="633"/>
      <c r="M9" s="769"/>
      <c r="N9" s="836"/>
      <c r="O9" s="769"/>
    </row>
    <row r="10" spans="1:15" ht="12.75">
      <c r="A10" s="52">
        <v>1</v>
      </c>
      <c r="B10" s="52">
        <v>2</v>
      </c>
      <c r="C10" s="52">
        <v>3</v>
      </c>
      <c r="D10" s="52">
        <v>4</v>
      </c>
      <c r="E10" s="52">
        <v>5</v>
      </c>
      <c r="F10" s="52">
        <v>6</v>
      </c>
      <c r="G10" s="52">
        <v>7</v>
      </c>
      <c r="H10" s="52">
        <v>8</v>
      </c>
      <c r="I10" s="52">
        <v>9</v>
      </c>
      <c r="J10" s="52">
        <v>10</v>
      </c>
      <c r="K10" s="52">
        <v>11</v>
      </c>
      <c r="L10" s="52">
        <v>12</v>
      </c>
      <c r="M10" s="52">
        <v>13</v>
      </c>
      <c r="N10" s="52">
        <v>14</v>
      </c>
      <c r="O10" s="52">
        <v>15</v>
      </c>
    </row>
    <row r="11" spans="1:15" ht="14.25">
      <c r="A11" s="346"/>
      <c r="B11" s="347" t="s">
        <v>99</v>
      </c>
      <c r="C11" s="346">
        <f>SUM(C12:C31)</f>
        <v>679</v>
      </c>
      <c r="D11" s="346">
        <f>SUM(D12:D31)</f>
        <v>449</v>
      </c>
      <c r="E11" s="346">
        <f>SUM(E12:E31)</f>
        <v>412</v>
      </c>
      <c r="F11" s="346"/>
      <c r="G11" s="346">
        <f>SUM(G12:G31)</f>
        <v>145</v>
      </c>
      <c r="H11" s="346">
        <f>SUM(H12:H31)</f>
        <v>145</v>
      </c>
      <c r="I11" s="346">
        <f>SUM(I12:I31)</f>
        <v>140</v>
      </c>
      <c r="J11" s="346"/>
      <c r="K11" s="346">
        <f>SUM(K12:K31)</f>
        <v>919</v>
      </c>
      <c r="L11" s="346">
        <f>SUM(L12:L31)</f>
        <v>822</v>
      </c>
      <c r="M11" s="346">
        <f>SUM(M12:M31)</f>
        <v>724</v>
      </c>
      <c r="N11" s="346"/>
      <c r="O11" s="346"/>
    </row>
    <row r="12" spans="1:15" ht="15">
      <c r="A12" s="87">
        <v>1</v>
      </c>
      <c r="B12" s="345" t="s">
        <v>1217</v>
      </c>
      <c r="C12" s="348"/>
      <c r="D12" s="348"/>
      <c r="E12" s="87"/>
      <c r="F12" s="87"/>
      <c r="G12" s="87"/>
      <c r="H12" s="87"/>
      <c r="I12" s="87"/>
      <c r="J12" s="87"/>
      <c r="K12" s="87"/>
      <c r="L12" s="87"/>
      <c r="M12" s="87"/>
      <c r="N12" s="87"/>
      <c r="O12" s="87"/>
    </row>
    <row r="13" spans="1:15" ht="15">
      <c r="A13" s="87">
        <v>2</v>
      </c>
      <c r="B13" s="349" t="s">
        <v>1218</v>
      </c>
      <c r="C13" s="350">
        <v>132</v>
      </c>
      <c r="D13" s="350">
        <v>132</v>
      </c>
      <c r="E13" s="351">
        <v>54</v>
      </c>
      <c r="F13" s="87"/>
      <c r="G13" s="87"/>
      <c r="H13" s="87"/>
      <c r="I13" s="87"/>
      <c r="J13" s="87"/>
      <c r="K13" s="87">
        <v>288</v>
      </c>
      <c r="L13" s="87">
        <v>288</v>
      </c>
      <c r="M13" s="87">
        <v>150</v>
      </c>
      <c r="N13" s="87"/>
      <c r="O13" s="87"/>
    </row>
    <row r="14" spans="1:15" ht="15">
      <c r="A14" s="87">
        <v>3</v>
      </c>
      <c r="B14" s="349" t="s">
        <v>1219</v>
      </c>
      <c r="C14" s="89"/>
      <c r="D14" s="89"/>
      <c r="E14" s="351"/>
      <c r="F14" s="87"/>
      <c r="G14" s="87"/>
      <c r="H14" s="87"/>
      <c r="I14" s="87"/>
      <c r="J14" s="87"/>
      <c r="K14" s="87"/>
      <c r="L14" s="87"/>
      <c r="M14" s="87"/>
      <c r="N14" s="87"/>
      <c r="O14" s="87"/>
    </row>
    <row r="15" spans="1:15" ht="15">
      <c r="A15" s="87">
        <v>4</v>
      </c>
      <c r="B15" s="349" t="s">
        <v>1162</v>
      </c>
      <c r="C15" s="89"/>
      <c r="D15" s="89"/>
      <c r="E15" s="351"/>
      <c r="F15" s="87"/>
      <c r="G15" s="87"/>
      <c r="H15" s="87"/>
      <c r="I15" s="87"/>
      <c r="J15" s="87"/>
      <c r="K15" s="87"/>
      <c r="L15" s="87"/>
      <c r="M15" s="87"/>
      <c r="N15" s="87"/>
      <c r="O15" s="87"/>
    </row>
    <row r="16" spans="1:15" ht="15">
      <c r="A16" s="87">
        <v>5</v>
      </c>
      <c r="B16" s="349" t="s">
        <v>1220</v>
      </c>
      <c r="C16" s="89">
        <v>175</v>
      </c>
      <c r="D16" s="352">
        <v>63</v>
      </c>
      <c r="E16" s="351">
        <v>148</v>
      </c>
      <c r="F16" s="87"/>
      <c r="G16" s="87">
        <v>106</v>
      </c>
      <c r="H16" s="87">
        <v>106</v>
      </c>
      <c r="I16" s="87">
        <v>102</v>
      </c>
      <c r="J16" s="87"/>
      <c r="K16" s="87">
        <v>220</v>
      </c>
      <c r="L16" s="87">
        <v>220</v>
      </c>
      <c r="M16" s="87">
        <v>194</v>
      </c>
      <c r="N16" s="87"/>
      <c r="O16" s="87"/>
    </row>
    <row r="17" spans="1:15" ht="15">
      <c r="A17" s="87">
        <v>6</v>
      </c>
      <c r="B17" s="349" t="s">
        <v>1164</v>
      </c>
      <c r="C17" s="89"/>
      <c r="D17" s="89"/>
      <c r="E17" s="351"/>
      <c r="F17" s="87"/>
      <c r="G17" s="87">
        <v>39</v>
      </c>
      <c r="H17" s="87">
        <v>39</v>
      </c>
      <c r="I17" s="87">
        <v>38</v>
      </c>
      <c r="J17" s="87"/>
      <c r="K17" s="87">
        <v>39</v>
      </c>
      <c r="L17" s="87">
        <v>39</v>
      </c>
      <c r="M17" s="87">
        <v>38</v>
      </c>
      <c r="N17" s="87"/>
      <c r="O17" s="87"/>
    </row>
    <row r="18" spans="1:15" ht="15">
      <c r="A18" s="87">
        <v>7</v>
      </c>
      <c r="B18" s="349" t="s">
        <v>1165</v>
      </c>
      <c r="C18" s="89"/>
      <c r="D18" s="89"/>
      <c r="E18" s="351"/>
      <c r="F18" s="87"/>
      <c r="G18" s="87"/>
      <c r="H18" s="87"/>
      <c r="I18" s="87"/>
      <c r="J18" s="87"/>
      <c r="K18" s="87"/>
      <c r="L18" s="87"/>
      <c r="M18" s="87"/>
      <c r="N18" s="87"/>
      <c r="O18" s="87"/>
    </row>
    <row r="19" spans="1:15" ht="15">
      <c r="A19" s="87">
        <v>8</v>
      </c>
      <c r="B19" s="349" t="s">
        <v>1221</v>
      </c>
      <c r="C19" s="89"/>
      <c r="D19" s="89"/>
      <c r="E19" s="351"/>
      <c r="F19" s="87"/>
      <c r="G19" s="87"/>
      <c r="H19" s="87"/>
      <c r="I19" s="87"/>
      <c r="J19" s="87"/>
      <c r="K19" s="87"/>
      <c r="L19" s="87"/>
      <c r="M19" s="87"/>
      <c r="N19" s="87"/>
      <c r="O19" s="87"/>
    </row>
    <row r="20" spans="1:15" ht="15">
      <c r="A20" s="87">
        <v>9</v>
      </c>
      <c r="B20" s="349" t="s">
        <v>1222</v>
      </c>
      <c r="C20" s="89">
        <v>217</v>
      </c>
      <c r="D20" s="352">
        <v>99</v>
      </c>
      <c r="E20" s="351">
        <v>210</v>
      </c>
      <c r="F20" s="87"/>
      <c r="G20" s="87"/>
      <c r="H20" s="87"/>
      <c r="I20" s="87"/>
      <c r="J20" s="87"/>
      <c r="K20" s="87">
        <v>217</v>
      </c>
      <c r="L20" s="87">
        <v>120</v>
      </c>
      <c r="M20" s="87">
        <v>210</v>
      </c>
      <c r="N20" s="87"/>
      <c r="O20" s="87"/>
    </row>
    <row r="21" spans="1:15" ht="15">
      <c r="A21" s="87">
        <v>10</v>
      </c>
      <c r="B21" s="349" t="s">
        <v>1223</v>
      </c>
      <c r="C21" s="89"/>
      <c r="D21" s="89"/>
      <c r="E21" s="351"/>
      <c r="F21" s="87"/>
      <c r="G21" s="87"/>
      <c r="H21" s="87"/>
      <c r="I21" s="87"/>
      <c r="J21" s="87"/>
      <c r="K21" s="87"/>
      <c r="L21" s="87"/>
      <c r="M21" s="87"/>
      <c r="N21" s="87"/>
      <c r="O21" s="87"/>
    </row>
    <row r="22" spans="1:15" ht="15">
      <c r="A22" s="87">
        <v>11</v>
      </c>
      <c r="B22" s="349" t="s">
        <v>1224</v>
      </c>
      <c r="C22" s="89"/>
      <c r="D22" s="89"/>
      <c r="E22" s="351"/>
      <c r="F22" s="87"/>
      <c r="G22" s="87"/>
      <c r="H22" s="87"/>
      <c r="I22" s="87"/>
      <c r="J22" s="87"/>
      <c r="K22" s="87"/>
      <c r="L22" s="87"/>
      <c r="M22" s="87"/>
      <c r="N22" s="87"/>
      <c r="O22" s="87"/>
    </row>
    <row r="23" spans="1:15" ht="15">
      <c r="A23" s="87">
        <v>12</v>
      </c>
      <c r="B23" s="349" t="s">
        <v>1225</v>
      </c>
      <c r="C23" s="89"/>
      <c r="D23" s="89"/>
      <c r="E23" s="351"/>
      <c r="F23" s="87"/>
      <c r="G23" s="87"/>
      <c r="H23" s="87"/>
      <c r="I23" s="87"/>
      <c r="J23" s="87"/>
      <c r="K23" s="87"/>
      <c r="L23" s="87"/>
      <c r="M23" s="87"/>
      <c r="N23" s="87"/>
      <c r="O23" s="87"/>
    </row>
    <row r="24" spans="1:15" ht="15">
      <c r="A24" s="87">
        <v>13</v>
      </c>
      <c r="B24" s="349" t="s">
        <v>1226</v>
      </c>
      <c r="C24" s="89"/>
      <c r="D24" s="89"/>
      <c r="E24" s="351"/>
      <c r="F24" s="87"/>
      <c r="G24" s="87"/>
      <c r="H24" s="87"/>
      <c r="I24" s="87"/>
      <c r="J24" s="87"/>
      <c r="K24" s="87"/>
      <c r="L24" s="87"/>
      <c r="N24" s="87"/>
      <c r="O24" s="87"/>
    </row>
    <row r="25" spans="1:15" ht="15">
      <c r="A25" s="87">
        <v>14</v>
      </c>
      <c r="B25" s="349" t="s">
        <v>1227</v>
      </c>
      <c r="C25" s="89"/>
      <c r="D25" s="89"/>
      <c r="E25" s="351"/>
      <c r="F25" s="87"/>
      <c r="G25" s="87"/>
      <c r="H25" s="87"/>
      <c r="I25" s="87"/>
      <c r="J25" s="87"/>
      <c r="K25" s="87"/>
      <c r="L25" s="87"/>
      <c r="M25" s="87"/>
      <c r="N25" s="87"/>
      <c r="O25" s="87"/>
    </row>
    <row r="26" spans="1:15" ht="15">
      <c r="A26" s="87">
        <v>15</v>
      </c>
      <c r="B26" s="353" t="s">
        <v>1176</v>
      </c>
      <c r="C26" s="89">
        <v>95</v>
      </c>
      <c r="D26" s="352">
        <v>95</v>
      </c>
      <c r="E26" s="351"/>
      <c r="F26" s="87"/>
      <c r="G26" s="87"/>
      <c r="H26" s="87"/>
      <c r="I26" s="87"/>
      <c r="J26" s="87"/>
      <c r="K26" s="87">
        <v>95</v>
      </c>
      <c r="L26" s="87">
        <v>95</v>
      </c>
      <c r="M26" s="87">
        <v>89</v>
      </c>
      <c r="N26" s="87"/>
      <c r="O26" s="87"/>
    </row>
    <row r="27" spans="1:15" ht="15">
      <c r="A27" s="87">
        <v>16</v>
      </c>
      <c r="B27" s="349" t="s">
        <v>1228</v>
      </c>
      <c r="C27" s="89">
        <v>60</v>
      </c>
      <c r="D27" s="89">
        <v>60</v>
      </c>
      <c r="E27" s="351"/>
      <c r="F27" s="87"/>
      <c r="G27" s="87"/>
      <c r="H27" s="87"/>
      <c r="I27" s="87"/>
      <c r="J27" s="87"/>
      <c r="K27" s="87">
        <v>60</v>
      </c>
      <c r="L27" s="87">
        <v>60</v>
      </c>
      <c r="M27" s="87">
        <v>43</v>
      </c>
      <c r="N27" s="87"/>
      <c r="O27" s="87"/>
    </row>
    <row r="28" spans="1:15" ht="15">
      <c r="A28" s="87">
        <v>17</v>
      </c>
      <c r="B28" s="349" t="s">
        <v>1178</v>
      </c>
      <c r="C28" s="89"/>
      <c r="D28" s="89"/>
      <c r="E28" s="351"/>
      <c r="F28" s="87"/>
      <c r="G28" s="87"/>
      <c r="H28" s="87"/>
      <c r="I28" s="87"/>
      <c r="J28" s="87"/>
      <c r="K28" s="87"/>
      <c r="L28" s="87"/>
      <c r="M28" s="87"/>
      <c r="N28" s="87"/>
      <c r="O28" s="87"/>
    </row>
    <row r="29" spans="1:15" ht="15">
      <c r="A29" s="87">
        <v>18</v>
      </c>
      <c r="B29" s="87" t="s">
        <v>1229</v>
      </c>
      <c r="C29" s="87"/>
      <c r="D29" s="87"/>
      <c r="E29" s="87"/>
      <c r="F29" s="87"/>
      <c r="G29" s="87"/>
      <c r="H29" s="87"/>
      <c r="I29" s="87"/>
      <c r="J29" s="87"/>
      <c r="K29" s="87"/>
      <c r="L29" s="87"/>
      <c r="M29" s="87"/>
      <c r="N29" s="87"/>
      <c r="O29" s="87"/>
    </row>
    <row r="30" spans="1:15" ht="15">
      <c r="A30" s="87">
        <v>19</v>
      </c>
      <c r="B30" s="87" t="s">
        <v>1230</v>
      </c>
      <c r="C30" s="87"/>
      <c r="D30" s="87"/>
      <c r="E30" s="87"/>
      <c r="F30" s="87"/>
      <c r="G30" s="87"/>
      <c r="H30" s="87"/>
      <c r="I30" s="87"/>
      <c r="J30" s="87"/>
      <c r="K30" s="87"/>
      <c r="L30" s="87"/>
      <c r="M30" s="87"/>
      <c r="N30" s="87"/>
      <c r="O30" s="87"/>
    </row>
    <row r="31" spans="1:15" ht="15">
      <c r="A31" s="262"/>
      <c r="B31" s="262"/>
      <c r="C31" s="262"/>
      <c r="D31" s="262"/>
      <c r="E31" s="262"/>
      <c r="F31" s="262"/>
      <c r="G31" s="262"/>
      <c r="H31" s="262"/>
      <c r="I31" s="262"/>
      <c r="J31" s="262"/>
      <c r="K31" s="262"/>
      <c r="L31" s="262"/>
      <c r="M31" s="262"/>
      <c r="N31" s="262"/>
      <c r="O31" s="262"/>
    </row>
  </sheetData>
  <sheetProtection/>
  <mergeCells count="23">
    <mergeCell ref="A2:O2"/>
    <mergeCell ref="A3:O3"/>
    <mergeCell ref="A5:A9"/>
    <mergeCell ref="B5:B9"/>
    <mergeCell ref="C5:F6"/>
    <mergeCell ref="G5:J6"/>
    <mergeCell ref="K5:N6"/>
    <mergeCell ref="O5:O9"/>
    <mergeCell ref="C7:C9"/>
    <mergeCell ref="D7:F7"/>
    <mergeCell ref="D8:D9"/>
    <mergeCell ref="E8:E9"/>
    <mergeCell ref="F8:F9"/>
    <mergeCell ref="H8:H9"/>
    <mergeCell ref="I8:I9"/>
    <mergeCell ref="J8:J9"/>
    <mergeCell ref="L8:L9"/>
    <mergeCell ref="M8:M9"/>
    <mergeCell ref="N8:N9"/>
    <mergeCell ref="G7:G9"/>
    <mergeCell ref="H7:J7"/>
    <mergeCell ref="K7:K9"/>
    <mergeCell ref="L7:N7"/>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O13"/>
  <sheetViews>
    <sheetView zoomScalePageLayoutView="0" workbookViewId="0" topLeftCell="A1">
      <selection activeCell="A5" sqref="A5:N5"/>
    </sheetView>
  </sheetViews>
  <sheetFormatPr defaultColWidth="9.140625" defaultRowHeight="12.75"/>
  <cols>
    <col min="4" max="4" width="12.8515625" style="0" customWidth="1"/>
    <col min="6" max="6" width="11.140625" style="0" customWidth="1"/>
    <col min="8" max="8" width="7.00390625" style="0" customWidth="1"/>
    <col min="9" max="9" width="6.57421875" style="0" customWidth="1"/>
  </cols>
  <sheetData>
    <row r="1" spans="1:14" ht="12.75">
      <c r="A1" s="143"/>
      <c r="B1" s="143"/>
      <c r="C1" s="143"/>
      <c r="D1" s="143"/>
      <c r="E1" s="143"/>
      <c r="F1" s="143"/>
      <c r="G1" s="143"/>
      <c r="H1" s="143"/>
      <c r="I1" s="143"/>
      <c r="J1" s="143"/>
      <c r="K1" s="143"/>
      <c r="L1" s="143"/>
      <c r="M1" s="143"/>
      <c r="N1" s="143"/>
    </row>
    <row r="2" spans="1:14" ht="18.75">
      <c r="A2" s="849" t="s">
        <v>230</v>
      </c>
      <c r="B2" s="849"/>
      <c r="C2" s="849"/>
      <c r="D2" s="849"/>
      <c r="E2" s="849"/>
      <c r="F2" s="849"/>
      <c r="G2" s="849"/>
      <c r="H2" s="849"/>
      <c r="I2" s="849"/>
      <c r="J2" s="849"/>
      <c r="K2" s="849"/>
      <c r="L2" s="849"/>
      <c r="M2" s="849"/>
      <c r="N2" s="849"/>
    </row>
    <row r="3" spans="1:14" ht="18.75">
      <c r="A3" s="849"/>
      <c r="B3" s="849"/>
      <c r="C3" s="849"/>
      <c r="D3" s="849"/>
      <c r="E3" s="849"/>
      <c r="F3" s="849"/>
      <c r="G3" s="849"/>
      <c r="H3" s="849"/>
      <c r="I3" s="849"/>
      <c r="J3" s="849"/>
      <c r="K3" s="849"/>
      <c r="L3" s="849"/>
      <c r="M3" s="849"/>
      <c r="N3" s="849"/>
    </row>
    <row r="4" spans="1:15" ht="3.75" customHeight="1">
      <c r="A4" s="850"/>
      <c r="B4" s="850"/>
      <c r="C4" s="850"/>
      <c r="D4" s="850"/>
      <c r="E4" s="850"/>
      <c r="F4" s="850"/>
      <c r="G4" s="850"/>
      <c r="H4" s="850"/>
      <c r="I4" s="850"/>
      <c r="J4" s="850"/>
      <c r="K4" s="850"/>
      <c r="L4" s="850"/>
      <c r="M4" s="850"/>
      <c r="N4" s="850"/>
      <c r="O4" s="8"/>
    </row>
    <row r="5" spans="1:14" ht="156.75" customHeight="1">
      <c r="A5" s="851" t="s">
        <v>1260</v>
      </c>
      <c r="B5" s="851"/>
      <c r="C5" s="851"/>
      <c r="D5" s="851"/>
      <c r="E5" s="851"/>
      <c r="F5" s="851"/>
      <c r="G5" s="851"/>
      <c r="H5" s="851"/>
      <c r="I5" s="851"/>
      <c r="J5" s="851"/>
      <c r="K5" s="851"/>
      <c r="L5" s="851"/>
      <c r="M5" s="851"/>
      <c r="N5" s="851"/>
    </row>
    <row r="6" spans="1:14" s="65" customFormat="1" ht="24.75" customHeight="1">
      <c r="A6" s="851"/>
      <c r="B6" s="851"/>
      <c r="C6" s="851"/>
      <c r="D6" s="851"/>
      <c r="E6" s="851"/>
      <c r="F6" s="851"/>
      <c r="G6" s="851"/>
      <c r="H6" s="851"/>
      <c r="I6" s="851"/>
      <c r="J6" s="851"/>
      <c r="K6" s="851"/>
      <c r="L6" s="851"/>
      <c r="M6" s="851"/>
      <c r="N6" s="851"/>
    </row>
    <row r="7" spans="1:14" s="145" customFormat="1" ht="18.75">
      <c r="A7" s="144"/>
      <c r="B7" s="57"/>
      <c r="C7" s="57"/>
      <c r="D7" s="57"/>
      <c r="E7" s="57"/>
      <c r="F7" s="144"/>
      <c r="G7" s="144"/>
      <c r="H7" s="144"/>
      <c r="I7" s="144"/>
      <c r="K7" s="144"/>
      <c r="L7" s="146" t="s">
        <v>1261</v>
      </c>
      <c r="M7" s="144"/>
      <c r="N7" s="144"/>
    </row>
    <row r="8" spans="1:14" s="149" customFormat="1" ht="18.75">
      <c r="A8" s="147"/>
      <c r="B8" s="124" t="s">
        <v>325</v>
      </c>
      <c r="C8" s="148"/>
      <c r="D8" s="147"/>
      <c r="E8" s="148"/>
      <c r="F8" s="124" t="s">
        <v>326</v>
      </c>
      <c r="G8" s="147"/>
      <c r="H8" s="147"/>
      <c r="I8" s="147"/>
      <c r="K8" s="147"/>
      <c r="L8" s="124" t="s">
        <v>1255</v>
      </c>
      <c r="M8" s="147"/>
      <c r="N8" s="147"/>
    </row>
    <row r="9" s="145" customFormat="1" ht="18.75">
      <c r="L9" s="124"/>
    </row>
    <row r="10" s="143" customFormat="1" ht="12.75"/>
    <row r="11" s="143" customFormat="1" ht="19.5" customHeight="1"/>
    <row r="12" s="143" customFormat="1" ht="12.75"/>
    <row r="13" spans="2:14" s="150" customFormat="1" ht="18.75">
      <c r="B13" s="151" t="s">
        <v>327</v>
      </c>
      <c r="F13" s="151" t="s">
        <v>339</v>
      </c>
      <c r="J13" s="852" t="s">
        <v>1256</v>
      </c>
      <c r="K13" s="852"/>
      <c r="L13" s="852"/>
      <c r="M13" s="852"/>
      <c r="N13" s="852"/>
    </row>
    <row r="14" s="143" customFormat="1" ht="12.75"/>
    <row r="15" s="143" customFormat="1" ht="12.75"/>
    <row r="16" s="143" customFormat="1" ht="12.75"/>
    <row r="17" s="143" customFormat="1" ht="12.75"/>
    <row r="18" s="143" customFormat="1" ht="12.75"/>
    <row r="19" s="143" customFormat="1" ht="12.75"/>
    <row r="20" s="143" customFormat="1" ht="12.75"/>
    <row r="21" s="143" customFormat="1" ht="12.75"/>
    <row r="22" s="143" customFormat="1" ht="12.75"/>
    <row r="23" s="143" customFormat="1" ht="12.75"/>
    <row r="24" s="143" customFormat="1" ht="12.75"/>
    <row r="25" s="143" customFormat="1" ht="12.75"/>
    <row r="26" s="143" customFormat="1" ht="12.75"/>
    <row r="27" s="143" customFormat="1" ht="12.75"/>
    <row r="28" s="143" customFormat="1" ht="12.75"/>
    <row r="29" s="143" customFormat="1" ht="12.75"/>
  </sheetData>
  <sheetProtection/>
  <mergeCells count="6">
    <mergeCell ref="A2:N2"/>
    <mergeCell ref="A3:N3"/>
    <mergeCell ref="A4:N4"/>
    <mergeCell ref="A5:N5"/>
    <mergeCell ref="A6:N6"/>
    <mergeCell ref="J13:N13"/>
  </mergeCells>
  <printOptions/>
  <pageMargins left="0.95"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IV45"/>
  <sheetViews>
    <sheetView zoomScalePageLayoutView="0" workbookViewId="0" topLeftCell="A1">
      <selection activeCell="C37" sqref="C37"/>
    </sheetView>
  </sheetViews>
  <sheetFormatPr defaultColWidth="9.140625" defaultRowHeight="12.75"/>
  <cols>
    <col min="1" max="1" width="3.28125" style="2" customWidth="1"/>
    <col min="2" max="2" width="15.8515625" style="2" customWidth="1"/>
    <col min="3" max="3" width="11.7109375" style="2" customWidth="1"/>
    <col min="4" max="4" width="6.28125" style="2" customWidth="1"/>
    <col min="5" max="5" width="9.421875" style="2" customWidth="1"/>
    <col min="6" max="6" width="10.57421875" style="2" customWidth="1"/>
    <col min="7" max="7" width="10.7109375" style="2" customWidth="1"/>
    <col min="8" max="8" width="8.421875" style="2" customWidth="1"/>
    <col min="9" max="9" width="7.140625" style="2" customWidth="1"/>
    <col min="10" max="10" width="8.8515625" style="2" customWidth="1"/>
    <col min="11" max="11" width="11.140625" style="2" customWidth="1"/>
    <col min="12" max="12" width="7.28125" style="2" customWidth="1"/>
    <col min="13" max="13" width="7.57421875" style="2" customWidth="1"/>
    <col min="14" max="14" width="8.7109375" style="2" customWidth="1"/>
    <col min="15" max="15" width="10.140625" style="2" customWidth="1"/>
    <col min="16" max="16" width="8.57421875" style="2" customWidth="1"/>
    <col min="17" max="17" width="8.7109375" style="2" customWidth="1"/>
    <col min="18" max="18" width="9.28125" style="2" customWidth="1"/>
    <col min="19" max="19" width="7.00390625" style="2" customWidth="1"/>
    <col min="20" max="20" width="7.8515625" style="2" customWidth="1"/>
    <col min="21" max="21" width="9.140625" style="2" customWidth="1"/>
    <col min="22" max="23" width="11.57421875" style="2" bestFit="1" customWidth="1"/>
    <col min="24" max="24" width="14.00390625" style="2" customWidth="1"/>
    <col min="25" max="16384" width="9.140625" style="2" customWidth="1"/>
  </cols>
  <sheetData>
    <row r="1" spans="1:256" s="181" customFormat="1" ht="18">
      <c r="A1" s="215" t="s">
        <v>1065</v>
      </c>
      <c r="B1" s="215"/>
      <c r="C1" s="215"/>
      <c r="D1" s="215"/>
      <c r="E1" s="215"/>
      <c r="F1" s="215"/>
      <c r="G1" s="215"/>
      <c r="H1" s="215"/>
      <c r="I1" s="215"/>
      <c r="J1" s="215"/>
      <c r="K1" s="215"/>
      <c r="L1" s="215"/>
      <c r="M1" s="215"/>
      <c r="N1" s="215"/>
      <c r="O1" s="215"/>
      <c r="P1" s="215"/>
      <c r="Q1" s="215"/>
      <c r="R1" s="215"/>
      <c r="S1" s="215"/>
      <c r="T1" s="215"/>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81" customFormat="1" ht="18">
      <c r="A2" s="651" t="s">
        <v>1066</v>
      </c>
      <c r="B2" s="651"/>
      <c r="C2" s="651"/>
      <c r="D2" s="651"/>
      <c r="E2" s="651"/>
      <c r="F2" s="651"/>
      <c r="G2" s="651"/>
      <c r="H2" s="651"/>
      <c r="I2" s="651"/>
      <c r="J2" s="651"/>
      <c r="K2" s="651"/>
      <c r="L2" s="651"/>
      <c r="M2" s="651"/>
      <c r="N2" s="651"/>
      <c r="O2" s="651"/>
      <c r="P2" s="651"/>
      <c r="Q2" s="651"/>
      <c r="R2" s="651"/>
      <c r="S2" s="651"/>
      <c r="T2" s="651"/>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81" customFormat="1" ht="25.5" customHeight="1">
      <c r="A3" s="652" t="s">
        <v>1186</v>
      </c>
      <c r="B3" s="652"/>
      <c r="C3" s="652"/>
      <c r="D3" s="652"/>
      <c r="E3" s="652"/>
      <c r="F3" s="652"/>
      <c r="G3" s="652"/>
      <c r="H3" s="652"/>
      <c r="I3" s="652"/>
      <c r="J3" s="652"/>
      <c r="K3" s="652"/>
      <c r="L3" s="652"/>
      <c r="M3" s="652"/>
      <c r="N3" s="652"/>
      <c r="O3" s="652"/>
      <c r="P3" s="652"/>
      <c r="Q3" s="652"/>
      <c r="R3" s="652"/>
      <c r="S3" s="652"/>
      <c r="T3" s="65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0" ht="14.25">
      <c r="A4" s="653" t="s">
        <v>1067</v>
      </c>
      <c r="B4" s="653"/>
      <c r="C4" s="653"/>
      <c r="D4" s="653"/>
      <c r="E4" s="653"/>
      <c r="F4" s="653"/>
      <c r="G4" s="653"/>
      <c r="H4" s="653"/>
      <c r="I4" s="653"/>
      <c r="J4" s="653"/>
      <c r="K4" s="653"/>
      <c r="L4" s="653"/>
      <c r="M4" s="653"/>
      <c r="N4" s="653"/>
      <c r="O4" s="653"/>
      <c r="P4" s="653"/>
      <c r="Q4" s="653"/>
      <c r="R4" s="653"/>
      <c r="S4" s="653"/>
      <c r="T4" s="653"/>
    </row>
    <row r="5" spans="1:256" ht="14.25">
      <c r="A5" s="643" t="s">
        <v>73</v>
      </c>
      <c r="B5" s="643" t="s">
        <v>1068</v>
      </c>
      <c r="C5" s="648" t="s">
        <v>1069</v>
      </c>
      <c r="D5" s="649"/>
      <c r="E5" s="649"/>
      <c r="F5" s="649"/>
      <c r="G5" s="649"/>
      <c r="H5" s="649"/>
      <c r="I5" s="649"/>
      <c r="J5" s="650"/>
      <c r="K5" s="648" t="s">
        <v>1070</v>
      </c>
      <c r="L5" s="649"/>
      <c r="M5" s="649"/>
      <c r="N5" s="649"/>
      <c r="O5" s="649"/>
      <c r="P5" s="649"/>
      <c r="Q5" s="649"/>
      <c r="R5" s="649"/>
      <c r="S5" s="649"/>
      <c r="T5" s="650"/>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4.25">
      <c r="A6" s="647"/>
      <c r="B6" s="647"/>
      <c r="C6" s="643" t="s">
        <v>90</v>
      </c>
      <c r="D6" s="648" t="s">
        <v>1071</v>
      </c>
      <c r="E6" s="650"/>
      <c r="F6" s="643" t="s">
        <v>1072</v>
      </c>
      <c r="G6" s="643" t="s">
        <v>1073</v>
      </c>
      <c r="H6" s="643" t="s">
        <v>1074</v>
      </c>
      <c r="I6" s="643" t="s">
        <v>1075</v>
      </c>
      <c r="J6" s="643" t="s">
        <v>1076</v>
      </c>
      <c r="K6" s="643" t="s">
        <v>82</v>
      </c>
      <c r="L6" s="648" t="s">
        <v>1077</v>
      </c>
      <c r="M6" s="649"/>
      <c r="N6" s="649"/>
      <c r="O6" s="649"/>
      <c r="P6" s="649"/>
      <c r="Q6" s="649"/>
      <c r="R6" s="649"/>
      <c r="S6" s="650"/>
      <c r="T6" s="643" t="s">
        <v>1078</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4.25">
      <c r="A7" s="647"/>
      <c r="B7" s="647"/>
      <c r="C7" s="647"/>
      <c r="D7" s="643" t="s">
        <v>1079</v>
      </c>
      <c r="E7" s="643" t="s">
        <v>1080</v>
      </c>
      <c r="F7" s="647"/>
      <c r="G7" s="647"/>
      <c r="H7" s="647"/>
      <c r="I7" s="647"/>
      <c r="J7" s="647"/>
      <c r="K7" s="647"/>
      <c r="L7" s="643" t="s">
        <v>1081</v>
      </c>
      <c r="M7" s="643" t="s">
        <v>1082</v>
      </c>
      <c r="N7" s="643" t="s">
        <v>1083</v>
      </c>
      <c r="O7" s="643" t="s">
        <v>1084</v>
      </c>
      <c r="P7" s="643" t="s">
        <v>1085</v>
      </c>
      <c r="Q7" s="643" t="s">
        <v>1086</v>
      </c>
      <c r="R7" s="643" t="s">
        <v>1087</v>
      </c>
      <c r="S7" s="643" t="s">
        <v>1088</v>
      </c>
      <c r="T7" s="64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21.75" customHeight="1">
      <c r="A8" s="644"/>
      <c r="B8" s="644"/>
      <c r="C8" s="644"/>
      <c r="D8" s="644"/>
      <c r="E8" s="644"/>
      <c r="F8" s="644"/>
      <c r="G8" s="644"/>
      <c r="H8" s="644"/>
      <c r="I8" s="644"/>
      <c r="J8" s="644"/>
      <c r="K8" s="644"/>
      <c r="L8" s="644"/>
      <c r="M8" s="644"/>
      <c r="N8" s="644"/>
      <c r="O8" s="644"/>
      <c r="P8" s="644"/>
      <c r="Q8" s="644"/>
      <c r="R8" s="644"/>
      <c r="S8" s="644"/>
      <c r="T8" s="644"/>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4.25">
      <c r="A9" s="280">
        <v>1</v>
      </c>
      <c r="B9" s="281">
        <v>2</v>
      </c>
      <c r="C9" s="280">
        <v>3</v>
      </c>
      <c r="D9" s="281">
        <v>4</v>
      </c>
      <c r="E9" s="280">
        <v>5</v>
      </c>
      <c r="F9" s="281">
        <v>6</v>
      </c>
      <c r="G9" s="280">
        <v>7</v>
      </c>
      <c r="H9" s="282">
        <v>8</v>
      </c>
      <c r="I9" s="282">
        <v>9</v>
      </c>
      <c r="J9" s="280">
        <v>10</v>
      </c>
      <c r="K9" s="280">
        <v>11</v>
      </c>
      <c r="L9" s="283">
        <v>12</v>
      </c>
      <c r="M9" s="283">
        <v>13</v>
      </c>
      <c r="N9" s="284">
        <v>14</v>
      </c>
      <c r="O9" s="285">
        <v>15</v>
      </c>
      <c r="P9" s="284">
        <v>16</v>
      </c>
      <c r="Q9" s="281">
        <v>17</v>
      </c>
      <c r="R9" s="284">
        <v>18</v>
      </c>
      <c r="S9" s="281">
        <v>19</v>
      </c>
      <c r="T9" s="284">
        <v>20</v>
      </c>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4.25">
      <c r="A10" s="286"/>
      <c r="B10" s="286" t="s">
        <v>277</v>
      </c>
      <c r="C10" s="287"/>
      <c r="D10" s="287"/>
      <c r="E10" s="287"/>
      <c r="F10" s="287"/>
      <c r="G10" s="287"/>
      <c r="H10" s="287"/>
      <c r="I10" s="287"/>
      <c r="J10" s="596"/>
      <c r="K10" s="287"/>
      <c r="L10" s="287"/>
      <c r="M10" s="287"/>
      <c r="N10" s="287"/>
      <c r="O10" s="287"/>
      <c r="P10" s="287"/>
      <c r="Q10" s="287"/>
      <c r="R10" s="287"/>
      <c r="S10" s="287"/>
      <c r="T10" s="287"/>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4.25">
      <c r="A11" s="288" t="s">
        <v>74</v>
      </c>
      <c r="B11" s="289" t="s">
        <v>234</v>
      </c>
      <c r="C11" s="597">
        <f>SUM(C12:C29)</f>
        <v>491513.85993381817</v>
      </c>
      <c r="D11" s="597">
        <f aca="true" t="shared" si="0" ref="D11:T11">SUM(D12:D29)</f>
        <v>0</v>
      </c>
      <c r="E11" s="597">
        <f t="shared" si="0"/>
        <v>159869.955</v>
      </c>
      <c r="F11" s="597">
        <f t="shared" si="0"/>
        <v>229251.88762727272</v>
      </c>
      <c r="G11" s="597">
        <f t="shared" si="0"/>
        <v>62365.01730654545</v>
      </c>
      <c r="H11" s="597">
        <f t="shared" si="0"/>
        <v>0</v>
      </c>
      <c r="I11" s="597">
        <f t="shared" si="0"/>
        <v>0</v>
      </c>
      <c r="J11" s="597">
        <f t="shared" si="0"/>
        <v>40027</v>
      </c>
      <c r="K11" s="597">
        <f>SUM(K12:K29)</f>
        <v>491513.85993381817</v>
      </c>
      <c r="L11" s="597">
        <f t="shared" si="0"/>
        <v>1036.468</v>
      </c>
      <c r="M11" s="597">
        <f t="shared" si="0"/>
        <v>0</v>
      </c>
      <c r="N11" s="597">
        <f t="shared" si="0"/>
        <v>38907.179000000004</v>
      </c>
      <c r="O11" s="597">
        <f t="shared" si="0"/>
        <v>421728.58593381813</v>
      </c>
      <c r="P11" s="597">
        <f t="shared" si="0"/>
        <v>2402.403</v>
      </c>
      <c r="Q11" s="597">
        <f t="shared" si="0"/>
        <v>24646.382999999998</v>
      </c>
      <c r="R11" s="597">
        <f t="shared" si="0"/>
        <v>2792.841</v>
      </c>
      <c r="S11" s="597">
        <f t="shared" si="0"/>
        <v>0</v>
      </c>
      <c r="T11" s="597">
        <f t="shared" si="0"/>
        <v>0</v>
      </c>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c r="IV11" s="184"/>
    </row>
    <row r="12" spans="1:256" ht="14.25">
      <c r="A12" s="290">
        <v>1</v>
      </c>
      <c r="B12" s="291" t="s">
        <v>1089</v>
      </c>
      <c r="C12" s="603">
        <f>SUM(D12:J12)</f>
        <v>21703.528</v>
      </c>
      <c r="D12" s="598"/>
      <c r="E12" s="603">
        <v>20338.528</v>
      </c>
      <c r="F12" s="603"/>
      <c r="G12" s="603">
        <v>1365</v>
      </c>
      <c r="H12" s="603"/>
      <c r="I12" s="603"/>
      <c r="J12" s="604"/>
      <c r="K12" s="603">
        <f>SUM(L12:S12)</f>
        <v>21703.528</v>
      </c>
      <c r="L12" s="603"/>
      <c r="M12" s="603"/>
      <c r="N12" s="603"/>
      <c r="O12" s="605"/>
      <c r="P12" s="603"/>
      <c r="Q12" s="603">
        <v>21703.528</v>
      </c>
      <c r="R12" s="603"/>
      <c r="S12" s="603"/>
      <c r="T12" s="598"/>
      <c r="U12" s="8"/>
      <c r="V12" s="292"/>
      <c r="W12" s="292"/>
      <c r="X12" s="292"/>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4.25">
      <c r="A13" s="293">
        <v>2</v>
      </c>
      <c r="B13" s="294" t="s">
        <v>1090</v>
      </c>
      <c r="C13" s="603">
        <f aca="true" t="shared" si="1" ref="C13:C43">SUM(D13:J13)</f>
        <v>3222.855</v>
      </c>
      <c r="D13" s="599"/>
      <c r="E13" s="606">
        <v>1928.855</v>
      </c>
      <c r="F13" s="606"/>
      <c r="G13" s="606">
        <v>1294</v>
      </c>
      <c r="H13" s="606"/>
      <c r="I13" s="606"/>
      <c r="J13" s="607"/>
      <c r="K13" s="603">
        <f aca="true" t="shared" si="2" ref="K13:K29">SUM(L13:S13)</f>
        <v>3222.855</v>
      </c>
      <c r="L13" s="603">
        <v>5</v>
      </c>
      <c r="M13" s="606"/>
      <c r="N13" s="603"/>
      <c r="O13" s="605"/>
      <c r="P13" s="606"/>
      <c r="Q13" s="603">
        <v>2942.855</v>
      </c>
      <c r="R13" s="603">
        <v>275</v>
      </c>
      <c r="S13" s="603"/>
      <c r="T13" s="599"/>
      <c r="U13" s="8"/>
      <c r="V13" s="292"/>
      <c r="W13" s="292"/>
      <c r="X13" s="292"/>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4.25">
      <c r="A14" s="293">
        <v>3</v>
      </c>
      <c r="B14" s="294" t="s">
        <v>1091</v>
      </c>
      <c r="C14" s="603">
        <f t="shared" si="1"/>
        <v>2402.403</v>
      </c>
      <c r="D14" s="599"/>
      <c r="E14" s="606">
        <v>2402.403</v>
      </c>
      <c r="F14" s="606"/>
      <c r="G14" s="606"/>
      <c r="H14" s="606"/>
      <c r="I14" s="606"/>
      <c r="J14" s="607"/>
      <c r="K14" s="603">
        <f t="shared" si="2"/>
        <v>2402.403</v>
      </c>
      <c r="L14" s="603"/>
      <c r="M14" s="606"/>
      <c r="N14" s="603"/>
      <c r="O14" s="605"/>
      <c r="P14" s="606">
        <v>2402.403</v>
      </c>
      <c r="Q14" s="603"/>
      <c r="R14" s="603"/>
      <c r="S14" s="603"/>
      <c r="T14" s="599"/>
      <c r="U14" s="8"/>
      <c r="V14" s="292"/>
      <c r="W14" s="292"/>
      <c r="X14" s="292"/>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4.25">
      <c r="A15" s="293">
        <v>4</v>
      </c>
      <c r="B15" s="294" t="s">
        <v>1092</v>
      </c>
      <c r="C15" s="603">
        <f t="shared" si="1"/>
        <v>2096.3779999999997</v>
      </c>
      <c r="D15" s="599"/>
      <c r="E15" s="606">
        <v>2039.378</v>
      </c>
      <c r="F15" s="606"/>
      <c r="G15" s="606">
        <v>57</v>
      </c>
      <c r="H15" s="606"/>
      <c r="I15" s="606"/>
      <c r="J15" s="607"/>
      <c r="K15" s="603">
        <f t="shared" si="2"/>
        <v>2096.3779999999997</v>
      </c>
      <c r="L15" s="603">
        <v>50</v>
      </c>
      <c r="M15" s="606"/>
      <c r="N15" s="603">
        <v>1996.3779999999997</v>
      </c>
      <c r="O15" s="605"/>
      <c r="P15" s="606"/>
      <c r="Q15" s="606"/>
      <c r="R15" s="603">
        <v>50</v>
      </c>
      <c r="S15" s="603"/>
      <c r="T15" s="599"/>
      <c r="U15" s="8"/>
      <c r="V15" s="292"/>
      <c r="W15" s="292"/>
      <c r="X15" s="292"/>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14.25">
      <c r="A16" s="293">
        <v>5</v>
      </c>
      <c r="B16" s="294" t="s">
        <v>1093</v>
      </c>
      <c r="C16" s="603">
        <f t="shared" si="1"/>
        <v>3304.918</v>
      </c>
      <c r="D16" s="599"/>
      <c r="E16" s="606">
        <v>2952.918</v>
      </c>
      <c r="F16" s="606"/>
      <c r="G16" s="606">
        <v>352</v>
      </c>
      <c r="H16" s="606"/>
      <c r="I16" s="606"/>
      <c r="J16" s="607"/>
      <c r="K16" s="603">
        <f t="shared" si="2"/>
        <v>3304.918</v>
      </c>
      <c r="L16" s="603">
        <v>40</v>
      </c>
      <c r="M16" s="606"/>
      <c r="N16" s="603">
        <v>2786.597</v>
      </c>
      <c r="O16" s="605"/>
      <c r="P16" s="606"/>
      <c r="Q16" s="606"/>
      <c r="R16" s="603">
        <v>478.321</v>
      </c>
      <c r="S16" s="603"/>
      <c r="T16" s="599"/>
      <c r="U16" s="8"/>
      <c r="V16" s="292"/>
      <c r="W16" s="292"/>
      <c r="X16" s="292"/>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14.25">
      <c r="A17" s="293">
        <v>6</v>
      </c>
      <c r="B17" s="294" t="s">
        <v>1094</v>
      </c>
      <c r="C17" s="603">
        <f t="shared" si="1"/>
        <v>2120.0840000000003</v>
      </c>
      <c r="D17" s="599"/>
      <c r="E17" s="606">
        <v>1312.7840000000003</v>
      </c>
      <c r="F17" s="606"/>
      <c r="G17" s="606">
        <v>807.3</v>
      </c>
      <c r="H17" s="606"/>
      <c r="I17" s="606"/>
      <c r="J17" s="607"/>
      <c r="K17" s="603">
        <f t="shared" si="2"/>
        <v>2120.0840000000003</v>
      </c>
      <c r="L17" s="603"/>
      <c r="M17" s="606"/>
      <c r="N17" s="603">
        <v>2120.0840000000003</v>
      </c>
      <c r="O17" s="605"/>
      <c r="P17" s="606"/>
      <c r="Q17" s="606"/>
      <c r="R17" s="603"/>
      <c r="S17" s="603"/>
      <c r="T17" s="599"/>
      <c r="U17" s="8"/>
      <c r="V17" s="292"/>
      <c r="W17" s="292"/>
      <c r="X17" s="292"/>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14.25">
      <c r="A18" s="293">
        <v>7</v>
      </c>
      <c r="B18" s="294" t="s">
        <v>1095</v>
      </c>
      <c r="C18" s="603">
        <f t="shared" si="1"/>
        <v>7642.432000000001</v>
      </c>
      <c r="D18" s="599"/>
      <c r="E18" s="606">
        <v>7392.432000000001</v>
      </c>
      <c r="F18" s="606"/>
      <c r="G18" s="606">
        <v>250</v>
      </c>
      <c r="H18" s="606"/>
      <c r="I18" s="606"/>
      <c r="J18" s="607"/>
      <c r="K18" s="603">
        <f t="shared" si="2"/>
        <v>7642.432000000001</v>
      </c>
      <c r="L18" s="603">
        <v>100</v>
      </c>
      <c r="M18" s="606"/>
      <c r="N18" s="603">
        <v>7542.432000000001</v>
      </c>
      <c r="O18" s="605"/>
      <c r="P18" s="606"/>
      <c r="Q18" s="606"/>
      <c r="R18" s="603"/>
      <c r="S18" s="603"/>
      <c r="T18" s="599"/>
      <c r="U18" s="8"/>
      <c r="V18" s="292"/>
      <c r="W18" s="292"/>
      <c r="X18" s="292"/>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14.25">
      <c r="A19" s="293">
        <v>8</v>
      </c>
      <c r="B19" s="294" t="s">
        <v>1096</v>
      </c>
      <c r="C19" s="603">
        <f t="shared" si="1"/>
        <v>6841.624000000001</v>
      </c>
      <c r="D19" s="599"/>
      <c r="E19" s="606">
        <v>6686.524</v>
      </c>
      <c r="F19" s="606"/>
      <c r="G19" s="606">
        <v>155.1</v>
      </c>
      <c r="H19" s="606"/>
      <c r="I19" s="606"/>
      <c r="J19" s="607"/>
      <c r="K19" s="603">
        <f t="shared" si="2"/>
        <v>6841.624000000001</v>
      </c>
      <c r="L19" s="603"/>
      <c r="M19" s="606"/>
      <c r="N19" s="603">
        <v>6491.624000000001</v>
      </c>
      <c r="O19" s="605"/>
      <c r="P19" s="606"/>
      <c r="Q19" s="606"/>
      <c r="R19" s="603">
        <v>350</v>
      </c>
      <c r="S19" s="603"/>
      <c r="T19" s="599"/>
      <c r="U19" s="8"/>
      <c r="V19" s="292"/>
      <c r="W19" s="292"/>
      <c r="X19" s="292"/>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14.25">
      <c r="A20" s="293">
        <v>9</v>
      </c>
      <c r="B20" s="294" t="s">
        <v>1097</v>
      </c>
      <c r="C20" s="603">
        <f t="shared" si="1"/>
        <v>2799.1290000000004</v>
      </c>
      <c r="D20" s="599"/>
      <c r="E20" s="606">
        <v>2799.1290000000004</v>
      </c>
      <c r="F20" s="606"/>
      <c r="G20" s="606"/>
      <c r="H20" s="606"/>
      <c r="I20" s="606"/>
      <c r="J20" s="607"/>
      <c r="K20" s="603">
        <f t="shared" si="2"/>
        <v>2799.1290000000004</v>
      </c>
      <c r="L20" s="603"/>
      <c r="M20" s="606"/>
      <c r="N20" s="603">
        <v>2752.369</v>
      </c>
      <c r="O20" s="605"/>
      <c r="P20" s="606"/>
      <c r="Q20" s="606"/>
      <c r="R20" s="603">
        <v>46.76</v>
      </c>
      <c r="S20" s="603"/>
      <c r="T20" s="599"/>
      <c r="U20" s="8"/>
      <c r="V20" s="292"/>
      <c r="W20" s="292"/>
      <c r="X20" s="292"/>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14.25">
      <c r="A21" s="293">
        <v>10</v>
      </c>
      <c r="B21" s="294" t="s">
        <v>1098</v>
      </c>
      <c r="C21" s="603">
        <f t="shared" si="1"/>
        <v>1937.38</v>
      </c>
      <c r="D21" s="599"/>
      <c r="E21" s="606">
        <v>1937.38</v>
      </c>
      <c r="F21" s="606"/>
      <c r="G21" s="606"/>
      <c r="H21" s="606"/>
      <c r="I21" s="606"/>
      <c r="J21" s="607"/>
      <c r="K21" s="603">
        <f>SUM(L21:S21)</f>
        <v>1937.38</v>
      </c>
      <c r="L21" s="603">
        <v>4.6</v>
      </c>
      <c r="M21" s="606"/>
      <c r="N21" s="603">
        <v>1932.7800000000002</v>
      </c>
      <c r="O21" s="605"/>
      <c r="P21" s="606"/>
      <c r="Q21" s="606"/>
      <c r="R21" s="603"/>
      <c r="S21" s="603"/>
      <c r="T21" s="599"/>
      <c r="U21" s="8"/>
      <c r="V21" s="292"/>
      <c r="W21" s="292"/>
      <c r="X21" s="292"/>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14.25">
      <c r="A22" s="293">
        <v>11</v>
      </c>
      <c r="B22" s="294" t="s">
        <v>1099</v>
      </c>
      <c r="C22" s="603">
        <f t="shared" si="1"/>
        <v>11982.177999999998</v>
      </c>
      <c r="D22" s="599"/>
      <c r="E22" s="606">
        <v>9641.177999999998</v>
      </c>
      <c r="F22" s="606"/>
      <c r="G22" s="606">
        <v>2091</v>
      </c>
      <c r="H22" s="606"/>
      <c r="I22" s="606"/>
      <c r="J22" s="607">
        <v>250</v>
      </c>
      <c r="K22" s="603">
        <f t="shared" si="2"/>
        <v>11982.177999999998</v>
      </c>
      <c r="L22" s="603"/>
      <c r="M22" s="606"/>
      <c r="N22" s="603">
        <v>11308.777999999998</v>
      </c>
      <c r="O22" s="605"/>
      <c r="P22" s="606"/>
      <c r="Q22" s="606"/>
      <c r="R22" s="603">
        <v>673.4</v>
      </c>
      <c r="S22" s="603"/>
      <c r="T22" s="599"/>
      <c r="U22" s="8"/>
      <c r="V22" s="292"/>
      <c r="W22" s="292"/>
      <c r="X22" s="292"/>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4.25">
      <c r="A23" s="293">
        <v>12</v>
      </c>
      <c r="B23" s="294" t="s">
        <v>1100</v>
      </c>
      <c r="C23" s="603">
        <f t="shared" si="1"/>
        <v>1976.137</v>
      </c>
      <c r="D23" s="599"/>
      <c r="E23" s="606">
        <v>1976.137</v>
      </c>
      <c r="F23" s="606"/>
      <c r="G23" s="606"/>
      <c r="H23" s="606"/>
      <c r="I23" s="606"/>
      <c r="J23" s="607"/>
      <c r="K23" s="603">
        <f t="shared" si="2"/>
        <v>1976.137</v>
      </c>
      <c r="L23" s="603"/>
      <c r="M23" s="606"/>
      <c r="N23" s="603">
        <v>1976.137</v>
      </c>
      <c r="O23" s="605"/>
      <c r="P23" s="606"/>
      <c r="Q23" s="606"/>
      <c r="R23" s="603"/>
      <c r="S23" s="603"/>
      <c r="T23" s="599"/>
      <c r="U23" s="8"/>
      <c r="V23" s="292"/>
      <c r="W23" s="292"/>
      <c r="X23" s="292"/>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14.25">
      <c r="A24" s="293">
        <v>13</v>
      </c>
      <c r="B24" s="294" t="s">
        <v>1101</v>
      </c>
      <c r="C24" s="603">
        <f t="shared" si="1"/>
        <v>322445.919</v>
      </c>
      <c r="D24" s="599"/>
      <c r="E24" s="606">
        <v>54688.7</v>
      </c>
      <c r="F24" s="606">
        <v>175837.319</v>
      </c>
      <c r="G24" s="606">
        <v>53319.9</v>
      </c>
      <c r="H24" s="606"/>
      <c r="I24" s="606"/>
      <c r="J24" s="607">
        <v>38600</v>
      </c>
      <c r="K24" s="603">
        <f>SUM(L24:S24)</f>
        <v>322445.919</v>
      </c>
      <c r="L24" s="603">
        <v>753.5</v>
      </c>
      <c r="M24" s="606"/>
      <c r="N24" s="603"/>
      <c r="O24" s="605">
        <f>C24-L24-M24</f>
        <v>321692.419</v>
      </c>
      <c r="P24" s="606"/>
      <c r="Q24" s="606"/>
      <c r="R24" s="603"/>
      <c r="S24" s="603"/>
      <c r="T24" s="599"/>
      <c r="U24" s="8"/>
      <c r="V24" s="292"/>
      <c r="W24" s="292"/>
      <c r="X24" s="292"/>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4.25">
      <c r="A25" s="293">
        <v>14</v>
      </c>
      <c r="B25" s="294" t="s">
        <v>1263</v>
      </c>
      <c r="C25" s="603">
        <f t="shared" si="1"/>
        <v>9674.367636363637</v>
      </c>
      <c r="D25" s="599"/>
      <c r="E25" s="606">
        <v>3237.644</v>
      </c>
      <c r="F25" s="606">
        <v>6115.615636363637</v>
      </c>
      <c r="G25" s="606">
        <v>246.108</v>
      </c>
      <c r="H25" s="606"/>
      <c r="I25" s="606"/>
      <c r="J25" s="607">
        <v>75</v>
      </c>
      <c r="K25" s="603">
        <f t="shared" si="2"/>
        <v>9674.367636363637</v>
      </c>
      <c r="L25" s="603">
        <v>1.968</v>
      </c>
      <c r="M25" s="606"/>
      <c r="N25" s="603"/>
      <c r="O25" s="605">
        <f>C25-L25-M25</f>
        <v>9672.399636363636</v>
      </c>
      <c r="P25" s="606"/>
      <c r="Q25" s="606"/>
      <c r="R25" s="603"/>
      <c r="S25" s="603"/>
      <c r="T25" s="599"/>
      <c r="U25" s="8"/>
      <c r="V25" s="292"/>
      <c r="W25" s="292"/>
      <c r="X25" s="292"/>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14.25">
      <c r="A26" s="293">
        <v>15</v>
      </c>
      <c r="B26" s="294" t="s">
        <v>1103</v>
      </c>
      <c r="C26" s="603">
        <f t="shared" si="1"/>
        <v>18418.326363636366</v>
      </c>
      <c r="D26" s="599"/>
      <c r="E26" s="606">
        <v>10858.250000000002</v>
      </c>
      <c r="F26" s="606">
        <v>7002.355636363637</v>
      </c>
      <c r="G26" s="606">
        <v>557.7207272727272</v>
      </c>
      <c r="H26" s="606"/>
      <c r="I26" s="606"/>
      <c r="J26" s="607"/>
      <c r="K26" s="603">
        <f t="shared" si="2"/>
        <v>18418.326363636366</v>
      </c>
      <c r="L26" s="603"/>
      <c r="M26" s="606"/>
      <c r="N26" s="603"/>
      <c r="O26" s="605">
        <v>17698.966363636366</v>
      </c>
      <c r="P26" s="606"/>
      <c r="Q26" s="606"/>
      <c r="R26" s="603">
        <v>719.36</v>
      </c>
      <c r="S26" s="603"/>
      <c r="T26" s="599"/>
      <c r="U26" s="8"/>
      <c r="V26" s="292"/>
      <c r="W26" s="292"/>
      <c r="X26" s="292"/>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14.25">
      <c r="A27" s="293">
        <v>16</v>
      </c>
      <c r="B27" s="294" t="s">
        <v>298</v>
      </c>
      <c r="C27" s="603">
        <f t="shared" si="1"/>
        <v>28213.042570181817</v>
      </c>
      <c r="D27" s="599"/>
      <c r="E27" s="606">
        <v>8436.229</v>
      </c>
      <c r="F27" s="606">
        <v>17906.160627272726</v>
      </c>
      <c r="G27" s="606">
        <v>768.6529429090908</v>
      </c>
      <c r="H27" s="606"/>
      <c r="I27" s="606"/>
      <c r="J27" s="607">
        <v>1102</v>
      </c>
      <c r="K27" s="603">
        <f t="shared" si="2"/>
        <v>28213.042570181817</v>
      </c>
      <c r="L27" s="603"/>
      <c r="M27" s="606"/>
      <c r="N27" s="603"/>
      <c r="O27" s="605">
        <f>C27-L27-M27</f>
        <v>28213.042570181817</v>
      </c>
      <c r="P27" s="606"/>
      <c r="Q27" s="606"/>
      <c r="R27" s="603"/>
      <c r="S27" s="603"/>
      <c r="T27" s="599"/>
      <c r="U27" s="8"/>
      <c r="V27" s="292"/>
      <c r="W27" s="292"/>
      <c r="X27" s="292"/>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ht="14.25">
      <c r="A28" s="293">
        <v>17</v>
      </c>
      <c r="B28" s="295" t="s">
        <v>1104</v>
      </c>
      <c r="C28" s="603">
        <f t="shared" si="1"/>
        <v>9748.717999999999</v>
      </c>
      <c r="D28" s="600"/>
      <c r="E28" s="608">
        <v>8308.885999999999</v>
      </c>
      <c r="F28" s="608">
        <v>1262.5287272727273</v>
      </c>
      <c r="G28" s="608">
        <v>177.30327272727274</v>
      </c>
      <c r="H28" s="608"/>
      <c r="I28" s="608"/>
      <c r="J28" s="609"/>
      <c r="K28" s="603">
        <f t="shared" si="2"/>
        <v>9748.717999999999</v>
      </c>
      <c r="L28" s="603"/>
      <c r="M28" s="608"/>
      <c r="N28" s="603"/>
      <c r="O28" s="605">
        <v>9548.717999999999</v>
      </c>
      <c r="P28" s="608"/>
      <c r="Q28" s="608"/>
      <c r="R28" s="603">
        <v>200</v>
      </c>
      <c r="S28" s="603"/>
      <c r="T28" s="600"/>
      <c r="U28" s="8"/>
      <c r="V28" s="292"/>
      <c r="W28" s="292"/>
      <c r="X28" s="292"/>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14.25">
      <c r="A29" s="293">
        <v>18</v>
      </c>
      <c r="B29" s="294" t="s">
        <v>1102</v>
      </c>
      <c r="C29" s="603">
        <f t="shared" si="1"/>
        <v>34984.440363636364</v>
      </c>
      <c r="D29" s="599"/>
      <c r="E29" s="606">
        <v>12932.6</v>
      </c>
      <c r="F29" s="606">
        <v>21127.908</v>
      </c>
      <c r="G29" s="606">
        <v>923.9323636363636</v>
      </c>
      <c r="H29" s="606"/>
      <c r="I29" s="606"/>
      <c r="J29" s="607"/>
      <c r="K29" s="603">
        <f t="shared" si="2"/>
        <v>34984.440363636364</v>
      </c>
      <c r="L29" s="603">
        <v>81.4</v>
      </c>
      <c r="M29" s="606"/>
      <c r="N29" s="603"/>
      <c r="O29" s="605">
        <f>C29-L29-M29</f>
        <v>34903.04036363636</v>
      </c>
      <c r="P29" s="606"/>
      <c r="Q29" s="606"/>
      <c r="R29" s="603"/>
      <c r="S29" s="603"/>
      <c r="T29" s="599"/>
      <c r="U29" s="8"/>
      <c r="V29" s="292"/>
      <c r="W29" s="292"/>
      <c r="X29" s="292"/>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25.5">
      <c r="A30" s="296" t="s">
        <v>75</v>
      </c>
      <c r="B30" s="297" t="s">
        <v>237</v>
      </c>
      <c r="C30" s="610">
        <f>SUM(C31:C43)</f>
        <v>572488.744616</v>
      </c>
      <c r="D30" s="601">
        <f>SUM(D31:D43)</f>
        <v>0</v>
      </c>
      <c r="E30" s="610">
        <f>SUM(E31:E43)</f>
        <v>159091.15</v>
      </c>
      <c r="F30" s="610">
        <f aca="true" t="shared" si="3" ref="F30:T30">SUM(F31:F43)</f>
        <v>366997.9519385455</v>
      </c>
      <c r="G30" s="610">
        <f t="shared" si="3"/>
        <v>39747.64267745455</v>
      </c>
      <c r="H30" s="610">
        <f t="shared" si="3"/>
        <v>0</v>
      </c>
      <c r="I30" s="610">
        <f t="shared" si="3"/>
        <v>0</v>
      </c>
      <c r="J30" s="611">
        <f t="shared" si="3"/>
        <v>6652</v>
      </c>
      <c r="K30" s="610">
        <f t="shared" si="3"/>
        <v>572488.744616</v>
      </c>
      <c r="L30" s="610">
        <f t="shared" si="3"/>
        <v>568.452</v>
      </c>
      <c r="M30" s="610">
        <f t="shared" si="3"/>
        <v>0</v>
      </c>
      <c r="N30" s="610">
        <f t="shared" si="3"/>
        <v>0</v>
      </c>
      <c r="O30" s="610">
        <f t="shared" si="3"/>
        <v>571699.652616</v>
      </c>
      <c r="P30" s="610">
        <f t="shared" si="3"/>
        <v>0</v>
      </c>
      <c r="Q30" s="610">
        <f t="shared" si="3"/>
        <v>0</v>
      </c>
      <c r="R30" s="610">
        <f t="shared" si="3"/>
        <v>220.64</v>
      </c>
      <c r="S30" s="610">
        <f t="shared" si="3"/>
        <v>0</v>
      </c>
      <c r="T30" s="601">
        <f t="shared" si="3"/>
        <v>0</v>
      </c>
      <c r="U30" s="184"/>
      <c r="V30" s="292"/>
      <c r="W30" s="292"/>
      <c r="X30" s="292"/>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c r="HK30" s="184"/>
      <c r="HL30" s="184"/>
      <c r="HM30" s="184"/>
      <c r="HN30" s="184"/>
      <c r="HO30" s="184"/>
      <c r="HP30" s="184"/>
      <c r="HQ30" s="184"/>
      <c r="HR30" s="184"/>
      <c r="HS30" s="184"/>
      <c r="HT30" s="184"/>
      <c r="HU30" s="184"/>
      <c r="HV30" s="184"/>
      <c r="HW30" s="184"/>
      <c r="HX30" s="184"/>
      <c r="HY30" s="184"/>
      <c r="HZ30" s="184"/>
      <c r="IA30" s="184"/>
      <c r="IB30" s="184"/>
      <c r="IC30" s="184"/>
      <c r="ID30" s="184"/>
      <c r="IE30" s="184"/>
      <c r="IF30" s="184"/>
      <c r="IG30" s="184"/>
      <c r="IH30" s="184"/>
      <c r="II30" s="184"/>
      <c r="IJ30" s="184"/>
      <c r="IK30" s="184"/>
      <c r="IL30" s="184"/>
      <c r="IM30" s="184"/>
      <c r="IN30" s="184"/>
      <c r="IO30" s="184"/>
      <c r="IP30" s="184"/>
      <c r="IQ30" s="184"/>
      <c r="IR30" s="184"/>
      <c r="IS30" s="184"/>
      <c r="IT30" s="184"/>
      <c r="IU30" s="184"/>
      <c r="IV30" s="184"/>
    </row>
    <row r="31" spans="1:256" ht="14.25">
      <c r="A31" s="290">
        <v>1</v>
      </c>
      <c r="B31" s="291" t="s">
        <v>1264</v>
      </c>
      <c r="C31" s="606">
        <f t="shared" si="1"/>
        <v>13737.806363636364</v>
      </c>
      <c r="D31" s="598"/>
      <c r="E31" s="603">
        <v>6710.17</v>
      </c>
      <c r="F31" s="603">
        <v>6425.454545454545</v>
      </c>
      <c r="G31" s="603">
        <v>602.1818181818182</v>
      </c>
      <c r="H31" s="603"/>
      <c r="I31" s="603"/>
      <c r="J31" s="604"/>
      <c r="K31" s="603">
        <f aca="true" t="shared" si="4" ref="K31:K43">SUM(L31:S31)</f>
        <v>13737.806363636364</v>
      </c>
      <c r="L31" s="603"/>
      <c r="M31" s="603"/>
      <c r="N31" s="603"/>
      <c r="O31" s="603">
        <v>13737.806363636364</v>
      </c>
      <c r="P31" s="603"/>
      <c r="Q31" s="603"/>
      <c r="R31" s="603"/>
      <c r="S31" s="603"/>
      <c r="T31" s="598"/>
      <c r="U31" s="8"/>
      <c r="V31" s="292"/>
      <c r="W31" s="292"/>
      <c r="X31" s="292"/>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ht="14.25">
      <c r="A32" s="293">
        <v>2</v>
      </c>
      <c r="B32" s="294" t="s">
        <v>286</v>
      </c>
      <c r="C32" s="606">
        <f t="shared" si="1"/>
        <v>48941.63690909091</v>
      </c>
      <c r="D32" s="599"/>
      <c r="E32" s="606">
        <v>12916.706</v>
      </c>
      <c r="F32" s="606">
        <v>32999.54727272727</v>
      </c>
      <c r="G32" s="606">
        <v>2525.383636363636</v>
      </c>
      <c r="H32" s="606"/>
      <c r="I32" s="606"/>
      <c r="J32" s="607">
        <v>500</v>
      </c>
      <c r="K32" s="606">
        <f t="shared" si="4"/>
        <v>48941.63690909091</v>
      </c>
      <c r="L32" s="603">
        <v>85</v>
      </c>
      <c r="M32" s="606"/>
      <c r="N32" s="603"/>
      <c r="O32" s="603">
        <v>48833.1569090909</v>
      </c>
      <c r="P32" s="606"/>
      <c r="Q32" s="606"/>
      <c r="R32" s="603">
        <v>23.48</v>
      </c>
      <c r="S32" s="603"/>
      <c r="T32" s="599"/>
      <c r="U32" s="8"/>
      <c r="V32" s="292"/>
      <c r="W32" s="292"/>
      <c r="X32" s="292"/>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14.25">
      <c r="A33" s="293">
        <v>3</v>
      </c>
      <c r="B33" s="294" t="s">
        <v>285</v>
      </c>
      <c r="C33" s="606">
        <f t="shared" si="1"/>
        <v>39002.34418181819</v>
      </c>
      <c r="D33" s="599"/>
      <c r="E33" s="606">
        <v>9884.358000000002</v>
      </c>
      <c r="F33" s="606">
        <v>26413.590545454546</v>
      </c>
      <c r="G33" s="606">
        <v>2684.395636363636</v>
      </c>
      <c r="H33" s="606"/>
      <c r="I33" s="606"/>
      <c r="J33" s="607">
        <v>20</v>
      </c>
      <c r="K33" s="606">
        <f t="shared" si="4"/>
        <v>39002.34418181819</v>
      </c>
      <c r="L33" s="603">
        <v>25</v>
      </c>
      <c r="M33" s="606"/>
      <c r="N33" s="603"/>
      <c r="O33" s="603">
        <v>38952.87418181819</v>
      </c>
      <c r="P33" s="606"/>
      <c r="Q33" s="606"/>
      <c r="R33" s="603">
        <v>24.47</v>
      </c>
      <c r="S33" s="603"/>
      <c r="T33" s="599"/>
      <c r="U33" s="8"/>
      <c r="V33" s="292"/>
      <c r="W33" s="292"/>
      <c r="X33" s="292"/>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14.25">
      <c r="A34" s="293">
        <v>4</v>
      </c>
      <c r="B34" s="294" t="s">
        <v>287</v>
      </c>
      <c r="C34" s="606">
        <f t="shared" si="1"/>
        <v>47741.42045454545</v>
      </c>
      <c r="D34" s="599"/>
      <c r="E34" s="606">
        <v>14302.922999999999</v>
      </c>
      <c r="F34" s="606">
        <v>29713.130181818182</v>
      </c>
      <c r="G34" s="606">
        <v>3725.3672727272724</v>
      </c>
      <c r="H34" s="606"/>
      <c r="I34" s="606"/>
      <c r="J34" s="607"/>
      <c r="K34" s="606">
        <f t="shared" si="4"/>
        <v>47741.42045454545</v>
      </c>
      <c r="L34" s="603">
        <v>48.1</v>
      </c>
      <c r="M34" s="606"/>
      <c r="N34" s="603"/>
      <c r="O34" s="603">
        <v>47672.39045454545</v>
      </c>
      <c r="P34" s="606"/>
      <c r="Q34" s="606"/>
      <c r="R34" s="603">
        <v>20.93</v>
      </c>
      <c r="S34" s="603"/>
      <c r="T34" s="599"/>
      <c r="U34" s="8"/>
      <c r="V34" s="292"/>
      <c r="W34" s="292"/>
      <c r="X34" s="292"/>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14.25">
      <c r="A35" s="293">
        <v>5</v>
      </c>
      <c r="B35" s="294" t="s">
        <v>1265</v>
      </c>
      <c r="C35" s="606">
        <f t="shared" si="1"/>
        <v>72299.46454545455</v>
      </c>
      <c r="D35" s="599"/>
      <c r="E35" s="606">
        <v>10430.442</v>
      </c>
      <c r="F35" s="606">
        <v>51490.477090909095</v>
      </c>
      <c r="G35" s="606">
        <v>9678.545454545456</v>
      </c>
      <c r="H35" s="606"/>
      <c r="I35" s="606"/>
      <c r="J35" s="607">
        <v>700</v>
      </c>
      <c r="K35" s="606">
        <f t="shared" si="4"/>
        <v>72299.46454545455</v>
      </c>
      <c r="L35" s="603">
        <v>105</v>
      </c>
      <c r="M35" s="606"/>
      <c r="N35" s="603"/>
      <c r="O35" s="603">
        <v>72181.95454545456</v>
      </c>
      <c r="P35" s="606"/>
      <c r="Q35" s="606"/>
      <c r="R35" s="603">
        <v>12.51</v>
      </c>
      <c r="S35" s="603"/>
      <c r="T35" s="599"/>
      <c r="U35" s="8"/>
      <c r="V35" s="292"/>
      <c r="W35" s="292"/>
      <c r="X35" s="292"/>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14.25">
      <c r="A36" s="293">
        <v>6</v>
      </c>
      <c r="B36" s="294" t="s">
        <v>312</v>
      </c>
      <c r="C36" s="606">
        <f t="shared" si="1"/>
        <v>32547.028636363633</v>
      </c>
      <c r="D36" s="599"/>
      <c r="E36" s="606">
        <v>13826.193000000001</v>
      </c>
      <c r="F36" s="606">
        <v>17409.184363636363</v>
      </c>
      <c r="G36" s="606">
        <v>1311.6512727272727</v>
      </c>
      <c r="H36" s="606"/>
      <c r="I36" s="606"/>
      <c r="J36" s="607"/>
      <c r="K36" s="606">
        <f t="shared" si="4"/>
        <v>32547.028636363633</v>
      </c>
      <c r="L36" s="603">
        <v>20.352</v>
      </c>
      <c r="M36" s="606"/>
      <c r="N36" s="603"/>
      <c r="O36" s="603">
        <v>32518.556636363635</v>
      </c>
      <c r="P36" s="606"/>
      <c r="Q36" s="606"/>
      <c r="R36" s="603">
        <v>8.12</v>
      </c>
      <c r="S36" s="603"/>
      <c r="T36" s="599"/>
      <c r="U36" s="8"/>
      <c r="V36" s="292"/>
      <c r="W36" s="292"/>
      <c r="X36" s="292"/>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4.25">
      <c r="A37" s="293">
        <v>7</v>
      </c>
      <c r="B37" s="298" t="s">
        <v>288</v>
      </c>
      <c r="C37" s="606">
        <f t="shared" si="1"/>
        <v>48239.634454545456</v>
      </c>
      <c r="D37" s="602"/>
      <c r="E37" s="612">
        <v>16376.509000000002</v>
      </c>
      <c r="F37" s="612">
        <v>29749.464</v>
      </c>
      <c r="G37" s="612">
        <v>2113.6614545454545</v>
      </c>
      <c r="H37" s="612"/>
      <c r="I37" s="612"/>
      <c r="J37" s="613"/>
      <c r="K37" s="606">
        <f t="shared" si="4"/>
        <v>48239.634454545456</v>
      </c>
      <c r="L37" s="603">
        <v>130</v>
      </c>
      <c r="M37" s="614"/>
      <c r="N37" s="603"/>
      <c r="O37" s="603">
        <v>48092.064454545456</v>
      </c>
      <c r="P37" s="606"/>
      <c r="Q37" s="606"/>
      <c r="R37" s="603">
        <v>17.57</v>
      </c>
      <c r="S37" s="603"/>
      <c r="T37" s="599"/>
      <c r="U37" s="8"/>
      <c r="V37" s="292"/>
      <c r="W37" s="292"/>
      <c r="X37" s="292"/>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4.25">
      <c r="A38" s="293">
        <v>8</v>
      </c>
      <c r="B38" s="294" t="s">
        <v>289</v>
      </c>
      <c r="C38" s="606">
        <f t="shared" si="1"/>
        <v>46066.332</v>
      </c>
      <c r="D38" s="599"/>
      <c r="E38" s="606">
        <v>11936.803999999998</v>
      </c>
      <c r="F38" s="606">
        <v>31080.039272727274</v>
      </c>
      <c r="G38" s="606">
        <v>1449.4887272727271</v>
      </c>
      <c r="H38" s="606"/>
      <c r="I38" s="606"/>
      <c r="J38" s="615">
        <v>1600</v>
      </c>
      <c r="K38" s="606">
        <f t="shared" si="4"/>
        <v>46066.332</v>
      </c>
      <c r="L38" s="603"/>
      <c r="M38" s="606"/>
      <c r="N38" s="603"/>
      <c r="O38" s="603">
        <v>46044.052</v>
      </c>
      <c r="P38" s="606"/>
      <c r="Q38" s="606"/>
      <c r="R38" s="603">
        <v>22.28</v>
      </c>
      <c r="S38" s="603"/>
      <c r="T38" s="599"/>
      <c r="U38" s="8"/>
      <c r="V38" s="292"/>
      <c r="W38" s="292"/>
      <c r="X38" s="292"/>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ht="14.25">
      <c r="A39" s="293">
        <v>9</v>
      </c>
      <c r="B39" s="298" t="s">
        <v>290</v>
      </c>
      <c r="C39" s="606">
        <f t="shared" si="1"/>
        <v>89720.65890909091</v>
      </c>
      <c r="D39" s="602"/>
      <c r="E39" s="612">
        <v>14795.348</v>
      </c>
      <c r="F39" s="612">
        <v>62894.0290909091</v>
      </c>
      <c r="G39" s="612">
        <v>8731.281818181818</v>
      </c>
      <c r="H39" s="612"/>
      <c r="I39" s="612"/>
      <c r="J39" s="613">
        <v>3300</v>
      </c>
      <c r="K39" s="606">
        <f t="shared" si="4"/>
        <v>89720.65890909091</v>
      </c>
      <c r="L39" s="603">
        <v>50</v>
      </c>
      <c r="M39" s="612"/>
      <c r="N39" s="603"/>
      <c r="O39" s="603">
        <v>89641.92890909092</v>
      </c>
      <c r="P39" s="606"/>
      <c r="Q39" s="606"/>
      <c r="R39" s="603">
        <v>28.73</v>
      </c>
      <c r="S39" s="603"/>
      <c r="T39" s="599"/>
      <c r="U39" s="8"/>
      <c r="V39" s="292"/>
      <c r="W39" s="292"/>
      <c r="X39" s="292"/>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ht="14.25">
      <c r="A40" s="293">
        <v>10</v>
      </c>
      <c r="B40" s="294" t="s">
        <v>291</v>
      </c>
      <c r="C40" s="606">
        <f t="shared" si="1"/>
        <v>29089.564434181815</v>
      </c>
      <c r="D40" s="599"/>
      <c r="E40" s="606">
        <v>7731.256</v>
      </c>
      <c r="F40" s="606">
        <v>19802.41666581818</v>
      </c>
      <c r="G40" s="606">
        <v>1555.8917683636364</v>
      </c>
      <c r="H40" s="606"/>
      <c r="I40" s="606"/>
      <c r="J40" s="607"/>
      <c r="K40" s="606">
        <f t="shared" si="4"/>
        <v>29089.564434181815</v>
      </c>
      <c r="L40" s="603"/>
      <c r="M40" s="606"/>
      <c r="N40" s="603"/>
      <c r="O40" s="603">
        <v>29074.634434181815</v>
      </c>
      <c r="P40" s="606"/>
      <c r="Q40" s="606"/>
      <c r="R40" s="603">
        <v>14.93</v>
      </c>
      <c r="S40" s="603"/>
      <c r="T40" s="599"/>
      <c r="U40" s="8"/>
      <c r="V40" s="292"/>
      <c r="W40" s="292"/>
      <c r="X40" s="292"/>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ht="14.25">
      <c r="A41" s="293">
        <v>11</v>
      </c>
      <c r="B41" s="294" t="s">
        <v>292</v>
      </c>
      <c r="C41" s="606">
        <f t="shared" si="1"/>
        <v>34375.13118181818</v>
      </c>
      <c r="D41" s="599"/>
      <c r="E41" s="606">
        <v>10277.428999999998</v>
      </c>
      <c r="F41" s="606">
        <v>21538.542545454548</v>
      </c>
      <c r="G41" s="606">
        <v>2059.1596363636363</v>
      </c>
      <c r="H41" s="606"/>
      <c r="I41" s="606"/>
      <c r="J41" s="607">
        <v>500</v>
      </c>
      <c r="K41" s="606">
        <f t="shared" si="4"/>
        <v>34375.13118181818</v>
      </c>
      <c r="L41" s="603"/>
      <c r="M41" s="606"/>
      <c r="N41" s="603"/>
      <c r="O41" s="603">
        <v>34359.00118181818</v>
      </c>
      <c r="P41" s="606"/>
      <c r="Q41" s="606"/>
      <c r="R41" s="603">
        <v>16.13</v>
      </c>
      <c r="S41" s="603"/>
      <c r="T41" s="599"/>
      <c r="U41" s="8"/>
      <c r="V41" s="292"/>
      <c r="W41" s="292"/>
      <c r="X41" s="292"/>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ht="14.25">
      <c r="A42" s="293">
        <v>12</v>
      </c>
      <c r="B42" s="295" t="s">
        <v>293</v>
      </c>
      <c r="C42" s="606">
        <f t="shared" si="1"/>
        <v>43840.785727272734</v>
      </c>
      <c r="D42" s="600"/>
      <c r="E42" s="608">
        <v>14064.905</v>
      </c>
      <c r="F42" s="608">
        <v>26910.41236363637</v>
      </c>
      <c r="G42" s="608">
        <v>2833.468363636364</v>
      </c>
      <c r="H42" s="608"/>
      <c r="I42" s="608"/>
      <c r="J42" s="609">
        <v>32</v>
      </c>
      <c r="K42" s="608">
        <f t="shared" si="4"/>
        <v>43840.785727272734</v>
      </c>
      <c r="L42" s="603">
        <v>80</v>
      </c>
      <c r="M42" s="608"/>
      <c r="N42" s="603"/>
      <c r="O42" s="603">
        <v>43739.425727272734</v>
      </c>
      <c r="P42" s="608"/>
      <c r="Q42" s="608"/>
      <c r="R42" s="603">
        <v>21.36</v>
      </c>
      <c r="S42" s="603"/>
      <c r="T42" s="600"/>
      <c r="U42" s="8"/>
      <c r="V42" s="292"/>
      <c r="W42" s="292"/>
      <c r="X42" s="292"/>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ht="14.25">
      <c r="A43" s="293">
        <v>13</v>
      </c>
      <c r="B43" s="295" t="s">
        <v>294</v>
      </c>
      <c r="C43" s="606">
        <f t="shared" si="1"/>
        <v>26886.936818181817</v>
      </c>
      <c r="D43" s="600"/>
      <c r="E43" s="608">
        <v>15838.107000000002</v>
      </c>
      <c r="F43" s="608">
        <v>10571.664</v>
      </c>
      <c r="G43" s="608">
        <v>477.1658181818182</v>
      </c>
      <c r="H43" s="608"/>
      <c r="I43" s="608"/>
      <c r="J43" s="609"/>
      <c r="K43" s="608">
        <f t="shared" si="4"/>
        <v>26886.936818181817</v>
      </c>
      <c r="L43" s="603">
        <v>25</v>
      </c>
      <c r="M43" s="608"/>
      <c r="N43" s="603"/>
      <c r="O43" s="603">
        <v>26851.806818181816</v>
      </c>
      <c r="P43" s="608"/>
      <c r="Q43" s="608"/>
      <c r="R43" s="603">
        <v>10.13</v>
      </c>
      <c r="S43" s="603"/>
      <c r="T43" s="600"/>
      <c r="U43" s="8"/>
      <c r="V43" s="292"/>
      <c r="W43" s="292"/>
      <c r="X43" s="292"/>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ht="14.25">
      <c r="A44" s="645" t="s">
        <v>1105</v>
      </c>
      <c r="B44" s="646"/>
      <c r="C44" s="610">
        <f>C11+C30</f>
        <v>1064002.6045498182</v>
      </c>
      <c r="D44" s="601">
        <f aca="true" t="shared" si="5" ref="D44:T44">D11+D30</f>
        <v>0</v>
      </c>
      <c r="E44" s="610">
        <f t="shared" si="5"/>
        <v>318961.105</v>
      </c>
      <c r="F44" s="610">
        <f t="shared" si="5"/>
        <v>596249.8395658182</v>
      </c>
      <c r="G44" s="610">
        <f t="shared" si="5"/>
        <v>102112.659984</v>
      </c>
      <c r="H44" s="610">
        <f t="shared" si="5"/>
        <v>0</v>
      </c>
      <c r="I44" s="610">
        <f t="shared" si="5"/>
        <v>0</v>
      </c>
      <c r="J44" s="610">
        <f t="shared" si="5"/>
        <v>46679</v>
      </c>
      <c r="K44" s="610">
        <f>K11+K30</f>
        <v>1064002.6045498182</v>
      </c>
      <c r="L44" s="610">
        <f t="shared" si="5"/>
        <v>1604.92</v>
      </c>
      <c r="M44" s="610">
        <f t="shared" si="5"/>
        <v>0</v>
      </c>
      <c r="N44" s="610">
        <f t="shared" si="5"/>
        <v>38907.179000000004</v>
      </c>
      <c r="O44" s="610">
        <f t="shared" si="5"/>
        <v>993428.2385498182</v>
      </c>
      <c r="P44" s="610">
        <f t="shared" si="5"/>
        <v>2402.403</v>
      </c>
      <c r="Q44" s="610">
        <f t="shared" si="5"/>
        <v>24646.382999999998</v>
      </c>
      <c r="R44" s="610">
        <f t="shared" si="5"/>
        <v>3013.4809999999998</v>
      </c>
      <c r="S44" s="610">
        <f t="shared" si="5"/>
        <v>0</v>
      </c>
      <c r="T44" s="601">
        <f t="shared" si="5"/>
        <v>0</v>
      </c>
      <c r="U44" s="184"/>
      <c r="V44" s="292"/>
      <c r="W44" s="292"/>
      <c r="X44" s="292"/>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4"/>
      <c r="FN44" s="184"/>
      <c r="FO44" s="184"/>
      <c r="FP44" s="184"/>
      <c r="FQ44" s="184"/>
      <c r="FR44" s="184"/>
      <c r="FS44" s="184"/>
      <c r="FT44" s="184"/>
      <c r="FU44" s="184"/>
      <c r="FV44" s="184"/>
      <c r="FW44" s="184"/>
      <c r="FX44" s="184"/>
      <c r="FY44" s="184"/>
      <c r="FZ44" s="184"/>
      <c r="GA44" s="184"/>
      <c r="GB44" s="184"/>
      <c r="GC44" s="184"/>
      <c r="GD44" s="184"/>
      <c r="GE44" s="184"/>
      <c r="GF44" s="184"/>
      <c r="GG44" s="184"/>
      <c r="GH44" s="184"/>
      <c r="GI44" s="184"/>
      <c r="GJ44" s="184"/>
      <c r="GK44" s="184"/>
      <c r="GL44" s="184"/>
      <c r="GM44" s="184"/>
      <c r="GN44" s="184"/>
      <c r="GO44" s="184"/>
      <c r="GP44" s="184"/>
      <c r="GQ44" s="184"/>
      <c r="GR44" s="184"/>
      <c r="GS44" s="184"/>
      <c r="GT44" s="184"/>
      <c r="GU44" s="184"/>
      <c r="GV44" s="184"/>
      <c r="GW44" s="184"/>
      <c r="GX44" s="184"/>
      <c r="GY44" s="184"/>
      <c r="GZ44" s="184"/>
      <c r="HA44" s="184"/>
      <c r="HB44" s="184"/>
      <c r="HC44" s="184"/>
      <c r="HD44" s="184"/>
      <c r="HE44" s="184"/>
      <c r="HF44" s="184"/>
      <c r="HG44" s="184"/>
      <c r="HH44" s="184"/>
      <c r="HI44" s="184"/>
      <c r="HJ44" s="184"/>
      <c r="HK44" s="184"/>
      <c r="HL44" s="184"/>
      <c r="HM44" s="184"/>
      <c r="HN44" s="184"/>
      <c r="HO44" s="184"/>
      <c r="HP44" s="184"/>
      <c r="HQ44" s="184"/>
      <c r="HR44" s="184"/>
      <c r="HS44" s="184"/>
      <c r="HT44" s="184"/>
      <c r="HU44" s="184"/>
      <c r="HV44" s="184"/>
      <c r="HW44" s="184"/>
      <c r="HX44" s="184"/>
      <c r="HY44" s="184"/>
      <c r="HZ44" s="184"/>
      <c r="IA44" s="184"/>
      <c r="IB44" s="184"/>
      <c r="IC44" s="184"/>
      <c r="ID44" s="184"/>
      <c r="IE44" s="184"/>
      <c r="IF44" s="184"/>
      <c r="IG44" s="184"/>
      <c r="IH44" s="184"/>
      <c r="II44" s="184"/>
      <c r="IJ44" s="184"/>
      <c r="IK44" s="184"/>
      <c r="IL44" s="184"/>
      <c r="IM44" s="184"/>
      <c r="IN44" s="184"/>
      <c r="IO44" s="184"/>
      <c r="IP44" s="184"/>
      <c r="IQ44" s="184"/>
      <c r="IR44" s="184"/>
      <c r="IS44" s="184"/>
      <c r="IT44" s="184"/>
      <c r="IU44" s="184"/>
      <c r="IV44" s="184"/>
    </row>
    <row r="45" spans="1:256" ht="14.25">
      <c r="A45" s="8"/>
      <c r="B45" s="8"/>
      <c r="C45" s="299"/>
      <c r="D45" s="299"/>
      <c r="E45" s="299"/>
      <c r="F45" s="299"/>
      <c r="G45" s="299"/>
      <c r="H45" s="299"/>
      <c r="I45" s="299"/>
      <c r="J45" s="299"/>
      <c r="K45" s="299"/>
      <c r="L45" s="299"/>
      <c r="M45" s="299"/>
      <c r="N45" s="299"/>
      <c r="O45" s="299"/>
      <c r="P45" s="299"/>
      <c r="Q45" s="299"/>
      <c r="R45" s="299"/>
      <c r="S45" s="299"/>
      <c r="T45" s="299"/>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sheetData>
  <sheetProtection/>
  <mergeCells count="28">
    <mergeCell ref="T6:T8"/>
    <mergeCell ref="D7:D8"/>
    <mergeCell ref="D6:E6"/>
    <mergeCell ref="F6:F8"/>
    <mergeCell ref="A2:T2"/>
    <mergeCell ref="A3:T3"/>
    <mergeCell ref="A4:T4"/>
    <mergeCell ref="A5:A8"/>
    <mergeCell ref="B5:B8"/>
    <mergeCell ref="C5:J5"/>
    <mergeCell ref="K5:T5"/>
    <mergeCell ref="C6:C8"/>
    <mergeCell ref="M7:M8"/>
    <mergeCell ref="N7:N8"/>
    <mergeCell ref="O7:O8"/>
    <mergeCell ref="P7:P8"/>
    <mergeCell ref="I6:I8"/>
    <mergeCell ref="J6:J8"/>
    <mergeCell ref="Q7:Q8"/>
    <mergeCell ref="R7:R8"/>
    <mergeCell ref="S7:S8"/>
    <mergeCell ref="A44:B44"/>
    <mergeCell ref="K6:K8"/>
    <mergeCell ref="L6:S6"/>
    <mergeCell ref="G6:G8"/>
    <mergeCell ref="H6:H8"/>
    <mergeCell ref="E7:E8"/>
    <mergeCell ref="L7:L8"/>
  </mergeCells>
  <printOptions/>
  <pageMargins left="0.45" right="0.2" top="0.25" bottom="0.25" header="0.3" footer="0.3"/>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S40"/>
  <sheetViews>
    <sheetView zoomScalePageLayoutView="0" workbookViewId="0" topLeftCell="A8">
      <selection activeCell="B19" sqref="B19:D31"/>
    </sheetView>
  </sheetViews>
  <sheetFormatPr defaultColWidth="9.140625" defaultRowHeight="12.75"/>
  <cols>
    <col min="1" max="1" width="5.140625" style="301" customWidth="1"/>
    <col min="2" max="2" width="21.28125" style="301" customWidth="1"/>
    <col min="3" max="3" width="7.8515625" style="301" customWidth="1"/>
    <col min="4" max="4" width="8.8515625" style="301" customWidth="1"/>
    <col min="5" max="5" width="8.28125" style="301" customWidth="1"/>
    <col min="6" max="6" width="8.57421875" style="301" customWidth="1"/>
    <col min="7" max="7" width="7.421875" style="301" customWidth="1"/>
    <col min="8" max="8" width="8.140625" style="301" customWidth="1"/>
    <col min="9" max="9" width="8.57421875" style="301" customWidth="1"/>
    <col min="10" max="16384" width="9.140625" style="301" customWidth="1"/>
  </cols>
  <sheetData>
    <row r="1" spans="1:19" ht="15">
      <c r="A1" s="520" t="s">
        <v>1106</v>
      </c>
      <c r="B1" s="520"/>
      <c r="C1" s="520"/>
      <c r="D1" s="520"/>
      <c r="E1" s="520"/>
      <c r="F1" s="520"/>
      <c r="G1" s="520"/>
      <c r="H1" s="520"/>
      <c r="I1" s="520"/>
      <c r="J1" s="521"/>
      <c r="K1" s="521"/>
      <c r="L1" s="521"/>
      <c r="M1" s="521"/>
      <c r="N1" s="521"/>
      <c r="O1" s="521"/>
      <c r="P1" s="521"/>
      <c r="Q1" s="521"/>
      <c r="R1" s="521"/>
      <c r="S1" s="521"/>
    </row>
    <row r="2" spans="1:13" ht="17.25">
      <c r="A2" s="661" t="s">
        <v>1107</v>
      </c>
      <c r="B2" s="661"/>
      <c r="C2" s="661"/>
      <c r="D2" s="661"/>
      <c r="E2" s="661"/>
      <c r="F2" s="661"/>
      <c r="G2" s="661"/>
      <c r="H2" s="661"/>
      <c r="I2" s="661"/>
      <c r="J2" s="522"/>
      <c r="K2" s="522"/>
      <c r="L2" s="522"/>
      <c r="M2" s="522"/>
    </row>
    <row r="3" spans="1:13" ht="15">
      <c r="A3" s="662" t="s">
        <v>1186</v>
      </c>
      <c r="B3" s="662"/>
      <c r="C3" s="662"/>
      <c r="D3" s="662"/>
      <c r="E3" s="662"/>
      <c r="F3" s="662"/>
      <c r="G3" s="662"/>
      <c r="H3" s="662"/>
      <c r="I3" s="662"/>
      <c r="J3" s="523"/>
      <c r="K3" s="523"/>
      <c r="L3" s="523"/>
      <c r="M3" s="523"/>
    </row>
    <row r="4" spans="1:9" ht="12.75">
      <c r="A4" s="302"/>
      <c r="B4" s="302"/>
      <c r="C4" s="302"/>
      <c r="D4" s="302"/>
      <c r="E4" s="302"/>
      <c r="F4" s="302"/>
      <c r="G4" s="302"/>
      <c r="H4" s="302"/>
      <c r="I4" s="302"/>
    </row>
    <row r="5" spans="1:9" ht="18.75" customHeight="1">
      <c r="A5" s="663" t="s">
        <v>73</v>
      </c>
      <c r="B5" s="663" t="s">
        <v>95</v>
      </c>
      <c r="C5" s="663" t="s">
        <v>1108</v>
      </c>
      <c r="D5" s="668" t="s">
        <v>1109</v>
      </c>
      <c r="E5" s="669"/>
      <c r="F5" s="657" t="s">
        <v>1110</v>
      </c>
      <c r="G5" s="658"/>
      <c r="H5" s="658"/>
      <c r="I5" s="659"/>
    </row>
    <row r="6" spans="1:9" ht="15.75" customHeight="1">
      <c r="A6" s="664"/>
      <c r="B6" s="664"/>
      <c r="C6" s="666"/>
      <c r="D6" s="654" t="s">
        <v>1111</v>
      </c>
      <c r="E6" s="654" t="s">
        <v>1112</v>
      </c>
      <c r="F6" s="655" t="s">
        <v>1113</v>
      </c>
      <c r="G6" s="657"/>
      <c r="H6" s="658"/>
      <c r="I6" s="659"/>
    </row>
    <row r="7" spans="1:12" ht="41.25" customHeight="1">
      <c r="A7" s="665"/>
      <c r="B7" s="665"/>
      <c r="C7" s="667"/>
      <c r="D7" s="654"/>
      <c r="E7" s="654"/>
      <c r="F7" s="656"/>
      <c r="G7" s="103" t="s">
        <v>1114</v>
      </c>
      <c r="H7" s="101" t="s">
        <v>1115</v>
      </c>
      <c r="I7" s="303" t="s">
        <v>1116</v>
      </c>
      <c r="L7" s="660"/>
    </row>
    <row r="8" spans="1:12" ht="15.75" customHeight="1">
      <c r="A8" s="524">
        <v>1</v>
      </c>
      <c r="B8" s="106">
        <v>2</v>
      </c>
      <c r="C8" s="105">
        <v>3</v>
      </c>
      <c r="D8" s="106">
        <v>4</v>
      </c>
      <c r="E8" s="105">
        <v>5</v>
      </c>
      <c r="F8" s="106">
        <v>6</v>
      </c>
      <c r="G8" s="524">
        <v>7</v>
      </c>
      <c r="H8" s="106">
        <v>8</v>
      </c>
      <c r="I8" s="525">
        <v>9</v>
      </c>
      <c r="L8" s="660"/>
    </row>
    <row r="9" spans="1:11" ht="15.75" customHeight="1">
      <c r="A9" s="456"/>
      <c r="B9" s="455" t="s">
        <v>99</v>
      </c>
      <c r="C9" s="526">
        <f aca="true" t="shared" si="0" ref="C9:I9">C10+C36</f>
        <v>307</v>
      </c>
      <c r="D9" s="526">
        <f t="shared" si="0"/>
        <v>3750</v>
      </c>
      <c r="E9" s="526">
        <f t="shared" si="0"/>
        <v>6697</v>
      </c>
      <c r="F9" s="526">
        <f t="shared" si="0"/>
        <v>283</v>
      </c>
      <c r="G9" s="526">
        <f t="shared" si="0"/>
        <v>196</v>
      </c>
      <c r="H9" s="526">
        <f t="shared" si="0"/>
        <v>21</v>
      </c>
      <c r="I9" s="526">
        <f t="shared" si="0"/>
        <v>0</v>
      </c>
      <c r="K9" s="527">
        <f>D11+D18</f>
        <v>2390</v>
      </c>
    </row>
    <row r="10" spans="1:9" ht="15">
      <c r="A10" s="528" t="s">
        <v>71</v>
      </c>
      <c r="B10" s="528" t="s">
        <v>1117</v>
      </c>
      <c r="C10" s="529">
        <f aca="true" t="shared" si="1" ref="C10:H10">C11+C18+C32+C34+C35</f>
        <v>306</v>
      </c>
      <c r="D10" s="529">
        <f t="shared" si="1"/>
        <v>3700</v>
      </c>
      <c r="E10" s="529">
        <f t="shared" si="1"/>
        <v>6642</v>
      </c>
      <c r="F10" s="529">
        <f t="shared" si="1"/>
        <v>282</v>
      </c>
      <c r="G10" s="529">
        <f t="shared" si="1"/>
        <v>195</v>
      </c>
      <c r="H10" s="529">
        <f t="shared" si="1"/>
        <v>20</v>
      </c>
      <c r="I10" s="530">
        <f>I11+I18</f>
        <v>0</v>
      </c>
    </row>
    <row r="11" spans="1:9" s="533" customFormat="1" ht="14.25">
      <c r="A11" s="528" t="s">
        <v>74</v>
      </c>
      <c r="B11" s="528" t="s">
        <v>234</v>
      </c>
      <c r="C11" s="531">
        <f aca="true" t="shared" si="2" ref="C11:H11">SUM(C12:C17)</f>
        <v>6</v>
      </c>
      <c r="D11" s="531">
        <f t="shared" si="2"/>
        <v>930</v>
      </c>
      <c r="E11" s="531">
        <f t="shared" si="2"/>
        <v>1879</v>
      </c>
      <c r="F11" s="531">
        <f t="shared" si="2"/>
        <v>6</v>
      </c>
      <c r="G11" s="531">
        <f t="shared" si="2"/>
        <v>2</v>
      </c>
      <c r="H11" s="531">
        <f t="shared" si="2"/>
        <v>6</v>
      </c>
      <c r="I11" s="532"/>
    </row>
    <row r="12" spans="1:9" ht="15">
      <c r="A12" s="534">
        <v>1</v>
      </c>
      <c r="B12" s="457" t="s">
        <v>329</v>
      </c>
      <c r="C12" s="535">
        <v>1</v>
      </c>
      <c r="D12" s="535">
        <v>500</v>
      </c>
      <c r="E12" s="536">
        <v>1198</v>
      </c>
      <c r="F12" s="537">
        <v>1</v>
      </c>
      <c r="G12" s="537">
        <v>1</v>
      </c>
      <c r="H12" s="537">
        <v>1</v>
      </c>
      <c r="I12" s="537"/>
    </row>
    <row r="13" spans="1:9" ht="15">
      <c r="A13" s="534">
        <v>2</v>
      </c>
      <c r="B13" s="457" t="s">
        <v>298</v>
      </c>
      <c r="C13" s="535">
        <v>1</v>
      </c>
      <c r="D13" s="535">
        <v>100</v>
      </c>
      <c r="E13" s="536">
        <v>162</v>
      </c>
      <c r="F13" s="537">
        <v>1</v>
      </c>
      <c r="G13" s="537">
        <v>0</v>
      </c>
      <c r="H13" s="537">
        <v>1</v>
      </c>
      <c r="I13" s="537"/>
    </row>
    <row r="14" spans="1:9" ht="15">
      <c r="A14" s="534">
        <v>3</v>
      </c>
      <c r="B14" s="457" t="s">
        <v>302</v>
      </c>
      <c r="C14" s="535">
        <v>1</v>
      </c>
      <c r="D14" s="535">
        <v>100</v>
      </c>
      <c r="E14" s="536">
        <v>147</v>
      </c>
      <c r="F14" s="537">
        <v>1</v>
      </c>
      <c r="G14" s="537">
        <v>1</v>
      </c>
      <c r="H14" s="537">
        <v>1</v>
      </c>
      <c r="I14" s="537"/>
    </row>
    <row r="15" spans="1:9" ht="15">
      <c r="A15" s="534">
        <v>4</v>
      </c>
      <c r="B15" s="457" t="s">
        <v>1118</v>
      </c>
      <c r="C15" s="535">
        <v>1</v>
      </c>
      <c r="D15" s="535">
        <v>150</v>
      </c>
      <c r="E15" s="536">
        <v>267</v>
      </c>
      <c r="F15" s="537">
        <v>1</v>
      </c>
      <c r="G15" s="537">
        <v>0</v>
      </c>
      <c r="H15" s="537">
        <v>1</v>
      </c>
      <c r="I15" s="537"/>
    </row>
    <row r="16" spans="1:9" ht="15">
      <c r="A16" s="534">
        <v>5</v>
      </c>
      <c r="B16" s="457" t="s">
        <v>1119</v>
      </c>
      <c r="C16" s="535">
        <v>1</v>
      </c>
      <c r="D16" s="535">
        <v>50</v>
      </c>
      <c r="E16" s="537">
        <v>60</v>
      </c>
      <c r="F16" s="537">
        <v>1</v>
      </c>
      <c r="G16" s="537">
        <v>0</v>
      </c>
      <c r="H16" s="537">
        <v>1</v>
      </c>
      <c r="I16" s="537"/>
    </row>
    <row r="17" spans="1:9" ht="15">
      <c r="A17" s="534">
        <v>6</v>
      </c>
      <c r="B17" s="457" t="s">
        <v>1187</v>
      </c>
      <c r="C17" s="535">
        <v>1</v>
      </c>
      <c r="D17" s="535">
        <v>30</v>
      </c>
      <c r="E17" s="537">
        <v>45</v>
      </c>
      <c r="F17" s="537">
        <v>1</v>
      </c>
      <c r="G17" s="537">
        <v>0</v>
      </c>
      <c r="H17" s="537">
        <v>1</v>
      </c>
      <c r="I17" s="537"/>
    </row>
    <row r="18" spans="1:9" ht="14.25">
      <c r="A18" s="528" t="s">
        <v>75</v>
      </c>
      <c r="B18" s="528" t="s">
        <v>94</v>
      </c>
      <c r="C18" s="531">
        <f aca="true" t="shared" si="3" ref="C18:I18">SUM(C19:C31)</f>
        <v>13</v>
      </c>
      <c r="D18" s="531">
        <f t="shared" si="3"/>
        <v>1460</v>
      </c>
      <c r="E18" s="531">
        <f t="shared" si="3"/>
        <v>3191</v>
      </c>
      <c r="F18" s="531">
        <f t="shared" si="3"/>
        <v>13</v>
      </c>
      <c r="G18" s="531">
        <f t="shared" si="3"/>
        <v>13</v>
      </c>
      <c r="H18" s="531">
        <f t="shared" si="3"/>
        <v>13</v>
      </c>
      <c r="I18" s="531">
        <f t="shared" si="3"/>
        <v>0</v>
      </c>
    </row>
    <row r="19" spans="1:9" ht="15">
      <c r="A19" s="538">
        <v>1</v>
      </c>
      <c r="B19" s="539" t="s">
        <v>285</v>
      </c>
      <c r="C19" s="536">
        <v>1</v>
      </c>
      <c r="D19" s="536">
        <v>120</v>
      </c>
      <c r="E19" s="536">
        <v>224</v>
      </c>
      <c r="F19" s="540">
        <v>1</v>
      </c>
      <c r="G19" s="540">
        <v>1</v>
      </c>
      <c r="H19" s="540">
        <v>1</v>
      </c>
      <c r="I19" s="537"/>
    </row>
    <row r="20" spans="1:9" ht="15">
      <c r="A20" s="538">
        <v>2</v>
      </c>
      <c r="B20" s="539" t="s">
        <v>286</v>
      </c>
      <c r="C20" s="536">
        <v>1</v>
      </c>
      <c r="D20" s="536">
        <v>130</v>
      </c>
      <c r="E20" s="536">
        <v>295</v>
      </c>
      <c r="F20" s="540">
        <v>1</v>
      </c>
      <c r="G20" s="540">
        <v>1</v>
      </c>
      <c r="H20" s="540">
        <v>1</v>
      </c>
      <c r="I20" s="537"/>
    </row>
    <row r="21" spans="1:9" ht="15">
      <c r="A21" s="538">
        <v>3</v>
      </c>
      <c r="B21" s="539" t="s">
        <v>287</v>
      </c>
      <c r="C21" s="536">
        <v>1</v>
      </c>
      <c r="D21" s="536">
        <v>150</v>
      </c>
      <c r="E21" s="536">
        <v>268</v>
      </c>
      <c r="F21" s="540">
        <v>1</v>
      </c>
      <c r="G21" s="540">
        <v>1</v>
      </c>
      <c r="H21" s="540">
        <v>1</v>
      </c>
      <c r="I21" s="537"/>
    </row>
    <row r="22" spans="1:9" ht="15">
      <c r="A22" s="538">
        <v>4</v>
      </c>
      <c r="B22" s="539" t="s">
        <v>288</v>
      </c>
      <c r="C22" s="536">
        <v>1</v>
      </c>
      <c r="D22" s="536">
        <v>120</v>
      </c>
      <c r="E22" s="536">
        <v>281</v>
      </c>
      <c r="F22" s="540">
        <v>1</v>
      </c>
      <c r="G22" s="540">
        <v>1</v>
      </c>
      <c r="H22" s="540">
        <v>1</v>
      </c>
      <c r="I22" s="537"/>
    </row>
    <row r="23" spans="1:9" ht="15">
      <c r="A23" s="538">
        <v>5</v>
      </c>
      <c r="B23" s="539" t="s">
        <v>289</v>
      </c>
      <c r="C23" s="536">
        <v>1</v>
      </c>
      <c r="D23" s="536">
        <v>100</v>
      </c>
      <c r="E23" s="536">
        <v>317</v>
      </c>
      <c r="F23" s="540">
        <v>1</v>
      </c>
      <c r="G23" s="540">
        <v>1</v>
      </c>
      <c r="H23" s="540">
        <v>1</v>
      </c>
      <c r="I23" s="537"/>
    </row>
    <row r="24" spans="1:9" ht="15">
      <c r="A24" s="538">
        <v>6</v>
      </c>
      <c r="B24" s="539" t="s">
        <v>290</v>
      </c>
      <c r="C24" s="536">
        <v>1</v>
      </c>
      <c r="D24" s="536">
        <v>120</v>
      </c>
      <c r="E24" s="536">
        <v>450</v>
      </c>
      <c r="F24" s="540">
        <v>1</v>
      </c>
      <c r="G24" s="540">
        <v>1</v>
      </c>
      <c r="H24" s="540">
        <v>1</v>
      </c>
      <c r="I24" s="537"/>
    </row>
    <row r="25" spans="1:9" ht="15">
      <c r="A25" s="538">
        <v>7</v>
      </c>
      <c r="B25" s="539" t="s">
        <v>291</v>
      </c>
      <c r="C25" s="536">
        <v>1</v>
      </c>
      <c r="D25" s="536">
        <v>100</v>
      </c>
      <c r="E25" s="536">
        <v>220</v>
      </c>
      <c r="F25" s="540">
        <v>1</v>
      </c>
      <c r="G25" s="540">
        <v>1</v>
      </c>
      <c r="H25" s="540">
        <v>1</v>
      </c>
      <c r="I25" s="537"/>
    </row>
    <row r="26" spans="1:9" ht="15">
      <c r="A26" s="538">
        <v>8</v>
      </c>
      <c r="B26" s="539" t="s">
        <v>292</v>
      </c>
      <c r="C26" s="536">
        <v>1</v>
      </c>
      <c r="D26" s="536">
        <v>100</v>
      </c>
      <c r="E26" s="536">
        <v>178</v>
      </c>
      <c r="F26" s="540">
        <v>1</v>
      </c>
      <c r="G26" s="540">
        <v>1</v>
      </c>
      <c r="H26" s="540">
        <v>1</v>
      </c>
      <c r="I26" s="537"/>
    </row>
    <row r="27" spans="1:9" ht="15">
      <c r="A27" s="538">
        <v>9</v>
      </c>
      <c r="B27" s="539" t="s">
        <v>293</v>
      </c>
      <c r="C27" s="536">
        <v>1</v>
      </c>
      <c r="D27" s="536">
        <v>150</v>
      </c>
      <c r="E27" s="536">
        <v>250</v>
      </c>
      <c r="F27" s="540">
        <v>1</v>
      </c>
      <c r="G27" s="540">
        <v>1</v>
      </c>
      <c r="H27" s="540">
        <v>1</v>
      </c>
      <c r="I27" s="537"/>
    </row>
    <row r="28" spans="1:11" ht="15">
      <c r="A28" s="538">
        <v>10</v>
      </c>
      <c r="B28" s="539" t="s">
        <v>294</v>
      </c>
      <c r="C28" s="536">
        <v>1</v>
      </c>
      <c r="D28" s="536">
        <v>70</v>
      </c>
      <c r="E28" s="536">
        <v>138</v>
      </c>
      <c r="F28" s="540">
        <v>1</v>
      </c>
      <c r="G28" s="540">
        <v>1</v>
      </c>
      <c r="H28" s="540">
        <v>1</v>
      </c>
      <c r="I28" s="541"/>
      <c r="J28" s="542"/>
      <c r="K28" s="542"/>
    </row>
    <row r="29" spans="1:9" ht="15">
      <c r="A29" s="538">
        <v>11</v>
      </c>
      <c r="B29" s="539" t="s">
        <v>295</v>
      </c>
      <c r="C29" s="536">
        <v>1</v>
      </c>
      <c r="D29" s="536">
        <v>100</v>
      </c>
      <c r="E29" s="536">
        <v>340</v>
      </c>
      <c r="F29" s="540">
        <v>1</v>
      </c>
      <c r="G29" s="540">
        <v>1</v>
      </c>
      <c r="H29" s="540">
        <v>1</v>
      </c>
      <c r="I29" s="543"/>
    </row>
    <row r="30" spans="1:13" ht="15">
      <c r="A30" s="538">
        <v>12</v>
      </c>
      <c r="B30" s="539" t="s">
        <v>312</v>
      </c>
      <c r="C30" s="536">
        <v>1</v>
      </c>
      <c r="D30" s="536">
        <v>130</v>
      </c>
      <c r="E30" s="536">
        <v>130</v>
      </c>
      <c r="F30" s="540">
        <v>1</v>
      </c>
      <c r="G30" s="540">
        <v>1</v>
      </c>
      <c r="H30" s="540">
        <v>1</v>
      </c>
      <c r="I30" s="544"/>
      <c r="J30" s="542"/>
      <c r="K30" s="542"/>
      <c r="L30" s="542"/>
      <c r="M30" s="542"/>
    </row>
    <row r="31" spans="1:9" ht="18" customHeight="1">
      <c r="A31" s="538">
        <v>13</v>
      </c>
      <c r="B31" s="545" t="s">
        <v>1120</v>
      </c>
      <c r="C31" s="536">
        <v>1</v>
      </c>
      <c r="D31" s="536">
        <v>70</v>
      </c>
      <c r="E31" s="536">
        <v>100</v>
      </c>
      <c r="F31" s="540">
        <v>1</v>
      </c>
      <c r="G31" s="540">
        <v>1</v>
      </c>
      <c r="H31" s="540">
        <v>1</v>
      </c>
      <c r="I31" s="537"/>
    </row>
    <row r="32" spans="1:9" s="533" customFormat="1" ht="15">
      <c r="A32" s="308" t="s">
        <v>80</v>
      </c>
      <c r="B32" s="528" t="s">
        <v>1121</v>
      </c>
      <c r="C32" s="546">
        <f aca="true" t="shared" si="4" ref="C32:H32">C33</f>
        <v>1</v>
      </c>
      <c r="D32" s="546">
        <f t="shared" si="4"/>
        <v>0</v>
      </c>
      <c r="E32" s="546">
        <f t="shared" si="4"/>
        <v>0</v>
      </c>
      <c r="F32" s="546">
        <f t="shared" si="4"/>
        <v>1</v>
      </c>
      <c r="G32" s="546">
        <f t="shared" si="4"/>
        <v>0</v>
      </c>
      <c r="H32" s="546">
        <f t="shared" si="4"/>
        <v>1</v>
      </c>
      <c r="I32" s="528"/>
    </row>
    <row r="33" spans="1:9" ht="15">
      <c r="A33" s="547"/>
      <c r="B33" s="157" t="s">
        <v>1122</v>
      </c>
      <c r="C33" s="157">
        <v>1</v>
      </c>
      <c r="D33" s="157"/>
      <c r="E33" s="157"/>
      <c r="F33" s="540">
        <v>1</v>
      </c>
      <c r="G33" s="540">
        <v>0</v>
      </c>
      <c r="H33" s="157">
        <v>1</v>
      </c>
      <c r="I33" s="157"/>
    </row>
    <row r="34" spans="1:9" s="533" customFormat="1" ht="14.25">
      <c r="A34" s="308" t="s">
        <v>81</v>
      </c>
      <c r="B34" s="528" t="s">
        <v>1123</v>
      </c>
      <c r="C34" s="528">
        <v>24</v>
      </c>
      <c r="D34" s="528"/>
      <c r="E34" s="528"/>
      <c r="F34" s="528"/>
      <c r="G34" s="528"/>
      <c r="H34" s="528"/>
      <c r="I34" s="528"/>
    </row>
    <row r="35" spans="1:9" s="533" customFormat="1" ht="18.75" customHeight="1">
      <c r="A35" s="308" t="s">
        <v>5</v>
      </c>
      <c r="B35" s="528" t="s">
        <v>1124</v>
      </c>
      <c r="C35" s="528">
        <v>262</v>
      </c>
      <c r="D35" s="334">
        <f>5*262</f>
        <v>1310</v>
      </c>
      <c r="E35" s="334">
        <f>D35+C35</f>
        <v>1572</v>
      </c>
      <c r="F35" s="528">
        <v>262</v>
      </c>
      <c r="G35" s="528">
        <v>180</v>
      </c>
      <c r="H35" s="528"/>
      <c r="I35" s="528"/>
    </row>
    <row r="36" spans="1:9" s="533" customFormat="1" ht="14.25">
      <c r="A36" s="308" t="s">
        <v>72</v>
      </c>
      <c r="B36" s="528" t="s">
        <v>96</v>
      </c>
      <c r="C36" s="528">
        <f>C37</f>
        <v>1</v>
      </c>
      <c r="D36" s="528">
        <f>D37</f>
        <v>50</v>
      </c>
      <c r="E36" s="528">
        <f>E37</f>
        <v>55</v>
      </c>
      <c r="F36" s="528">
        <v>1</v>
      </c>
      <c r="G36" s="528">
        <v>1</v>
      </c>
      <c r="H36" s="528">
        <v>1</v>
      </c>
      <c r="I36" s="528"/>
    </row>
    <row r="37" spans="1:9" ht="15">
      <c r="A37" s="310"/>
      <c r="B37" s="548" t="s">
        <v>1125</v>
      </c>
      <c r="C37" s="157">
        <v>1</v>
      </c>
      <c r="D37" s="157">
        <v>50</v>
      </c>
      <c r="E37" s="157">
        <v>55</v>
      </c>
      <c r="F37" s="157">
        <v>1</v>
      </c>
      <c r="G37" s="157">
        <v>1</v>
      </c>
      <c r="H37" s="157">
        <v>1</v>
      </c>
      <c r="I37" s="157"/>
    </row>
    <row r="38" spans="1:9" ht="15">
      <c r="A38" s="549"/>
      <c r="B38" s="458"/>
      <c r="C38" s="550"/>
      <c r="D38" s="458"/>
      <c r="E38" s="550"/>
      <c r="F38" s="458"/>
      <c r="G38" s="549"/>
      <c r="H38" s="458"/>
      <c r="I38" s="551"/>
    </row>
    <row r="39" spans="1:9" ht="15">
      <c r="A39" s="520" t="s">
        <v>1126</v>
      </c>
      <c r="B39" s="520"/>
      <c r="C39" s="552"/>
      <c r="D39" s="552"/>
      <c r="E39" s="552"/>
      <c r="F39" s="552"/>
      <c r="G39" s="552"/>
      <c r="H39" s="552"/>
      <c r="I39" s="552"/>
    </row>
    <row r="40" ht="15">
      <c r="A40" s="552" t="s">
        <v>1127</v>
      </c>
    </row>
  </sheetData>
  <sheetProtection/>
  <mergeCells count="12">
    <mergeCell ref="F5:I5"/>
    <mergeCell ref="D6:D7"/>
    <mergeCell ref="E6:E7"/>
    <mergeCell ref="F6:F7"/>
    <mergeCell ref="G6:I6"/>
    <mergeCell ref="L7:L8"/>
    <mergeCell ref="A2:I2"/>
    <mergeCell ref="A3:I3"/>
    <mergeCell ref="A5:A7"/>
    <mergeCell ref="B5:B7"/>
    <mergeCell ref="C5:C7"/>
    <mergeCell ref="D5:E5"/>
  </mergeCells>
  <printOptions/>
  <pageMargins left="1.2" right="0.4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C00000"/>
  </sheetPr>
  <dimension ref="A1:L28"/>
  <sheetViews>
    <sheetView zoomScalePageLayoutView="0" workbookViewId="0" topLeftCell="A5">
      <selection activeCell="A5" sqref="A1:IV16384"/>
    </sheetView>
  </sheetViews>
  <sheetFormatPr defaultColWidth="9.140625" defaultRowHeight="12.75"/>
  <cols>
    <col min="1" max="1" width="4.00390625" style="301" customWidth="1"/>
    <col min="2" max="2" width="19.57421875" style="301" customWidth="1"/>
    <col min="3" max="3" width="7.8515625" style="301" customWidth="1"/>
    <col min="4" max="4" width="8.8515625" style="301" customWidth="1"/>
    <col min="5" max="5" width="8.28125" style="301" customWidth="1"/>
    <col min="6" max="6" width="8.57421875" style="301" customWidth="1"/>
    <col min="7" max="7" width="9.140625" style="301" customWidth="1"/>
    <col min="8" max="8" width="9.421875" style="301" customWidth="1"/>
    <col min="9" max="9" width="9.7109375" style="301" customWidth="1"/>
    <col min="10" max="16384" width="9.140625" style="301" customWidth="1"/>
  </cols>
  <sheetData>
    <row r="1" spans="1:8" ht="15">
      <c r="A1" s="300" t="s">
        <v>1128</v>
      </c>
      <c r="B1" s="300"/>
      <c r="C1" s="300"/>
      <c r="D1" s="300"/>
      <c r="E1" s="300"/>
      <c r="F1" s="300"/>
      <c r="G1" s="300"/>
      <c r="H1" s="300"/>
    </row>
    <row r="2" spans="1:8" ht="15.75">
      <c r="A2" s="671" t="s">
        <v>1129</v>
      </c>
      <c r="B2" s="671"/>
      <c r="C2" s="671"/>
      <c r="D2" s="671"/>
      <c r="E2" s="671"/>
      <c r="F2" s="671"/>
      <c r="G2" s="671"/>
      <c r="H2" s="671"/>
    </row>
    <row r="3" spans="1:8" ht="15">
      <c r="A3" s="672" t="s">
        <v>1186</v>
      </c>
      <c r="B3" s="672"/>
      <c r="C3" s="672"/>
      <c r="D3" s="672"/>
      <c r="E3" s="672"/>
      <c r="F3" s="672"/>
      <c r="G3" s="672"/>
      <c r="H3" s="672"/>
    </row>
    <row r="4" spans="1:8" ht="12.75">
      <c r="A4" s="302"/>
      <c r="B4" s="302"/>
      <c r="C4" s="302"/>
      <c r="D4" s="302"/>
      <c r="E4" s="302"/>
      <c r="F4" s="302"/>
      <c r="G4" s="302"/>
      <c r="H4" s="302"/>
    </row>
    <row r="5" spans="1:9" ht="14.25" customHeight="1">
      <c r="A5" s="663" t="s">
        <v>73</v>
      </c>
      <c r="B5" s="663" t="s">
        <v>235</v>
      </c>
      <c r="C5" s="673" t="s">
        <v>1130</v>
      </c>
      <c r="D5" s="674"/>
      <c r="E5" s="675"/>
      <c r="F5" s="663" t="s">
        <v>1131</v>
      </c>
      <c r="G5" s="668" t="s">
        <v>1132</v>
      </c>
      <c r="H5" s="669"/>
      <c r="I5" s="663" t="s">
        <v>1133</v>
      </c>
    </row>
    <row r="6" spans="1:9" ht="59.25" customHeight="1">
      <c r="A6" s="665"/>
      <c r="B6" s="665"/>
      <c r="C6" s="103" t="s">
        <v>1134</v>
      </c>
      <c r="D6" s="102" t="s">
        <v>1135</v>
      </c>
      <c r="E6" s="303" t="s">
        <v>1136</v>
      </c>
      <c r="F6" s="665"/>
      <c r="G6" s="101" t="s">
        <v>1137</v>
      </c>
      <c r="H6" s="101" t="s">
        <v>1138</v>
      </c>
      <c r="I6" s="665"/>
    </row>
    <row r="7" spans="1:9" ht="12.75">
      <c r="A7" s="55">
        <v>1</v>
      </c>
      <c r="B7" s="304">
        <v>2</v>
      </c>
      <c r="C7" s="305">
        <v>3</v>
      </c>
      <c r="D7" s="55">
        <v>4</v>
      </c>
      <c r="E7" s="306">
        <v>5</v>
      </c>
      <c r="F7" s="306">
        <v>6</v>
      </c>
      <c r="G7" s="55">
        <v>7</v>
      </c>
      <c r="H7" s="55">
        <v>8</v>
      </c>
      <c r="I7" s="55">
        <v>9</v>
      </c>
    </row>
    <row r="8" spans="1:9" ht="15">
      <c r="A8" s="157"/>
      <c r="B8" s="307" t="s">
        <v>277</v>
      </c>
      <c r="C8" s="308">
        <f>SUM(C9:C21)</f>
        <v>71</v>
      </c>
      <c r="D8" s="308">
        <f aca="true" t="shared" si="0" ref="D8:I8">SUM(D9:D21)</f>
        <v>198</v>
      </c>
      <c r="E8" s="308">
        <f t="shared" si="0"/>
        <v>324</v>
      </c>
      <c r="F8" s="308">
        <f t="shared" si="0"/>
        <v>232</v>
      </c>
      <c r="G8" s="308">
        <f t="shared" si="0"/>
        <v>2192</v>
      </c>
      <c r="H8" s="308">
        <f t="shared" si="0"/>
        <v>0</v>
      </c>
      <c r="I8" s="388">
        <f t="shared" si="0"/>
        <v>0</v>
      </c>
    </row>
    <row r="9" spans="1:9" s="333" customFormat="1" ht="18.75" customHeight="1">
      <c r="A9" s="336">
        <v>1</v>
      </c>
      <c r="B9" s="337" t="s">
        <v>285</v>
      </c>
      <c r="C9" s="338">
        <v>3</v>
      </c>
      <c r="D9" s="338">
        <v>20</v>
      </c>
      <c r="E9" s="338">
        <v>33</v>
      </c>
      <c r="F9" s="338">
        <v>23</v>
      </c>
      <c r="G9" s="338">
        <v>271</v>
      </c>
      <c r="H9" s="338"/>
      <c r="I9" s="387"/>
    </row>
    <row r="10" spans="1:9" s="333" customFormat="1" ht="18.75" customHeight="1">
      <c r="A10" s="329">
        <v>2</v>
      </c>
      <c r="B10" s="330" t="s">
        <v>286</v>
      </c>
      <c r="C10" s="331">
        <v>6</v>
      </c>
      <c r="D10" s="331">
        <v>18</v>
      </c>
      <c r="E10" s="331">
        <v>29</v>
      </c>
      <c r="F10" s="331">
        <v>18</v>
      </c>
      <c r="G10" s="331">
        <v>213</v>
      </c>
      <c r="H10" s="331"/>
      <c r="I10" s="332"/>
    </row>
    <row r="11" spans="1:9" s="333" customFormat="1" ht="18.75" customHeight="1">
      <c r="A11" s="329">
        <v>3</v>
      </c>
      <c r="B11" s="330" t="s">
        <v>287</v>
      </c>
      <c r="C11" s="331">
        <v>3</v>
      </c>
      <c r="D11" s="331">
        <v>18</v>
      </c>
      <c r="E11" s="331">
        <v>40</v>
      </c>
      <c r="F11" s="331">
        <v>26</v>
      </c>
      <c r="G11" s="331">
        <v>155</v>
      </c>
      <c r="H11" s="331"/>
      <c r="I11" s="332"/>
    </row>
    <row r="12" spans="1:9" ht="18.75" customHeight="1">
      <c r="A12" s="309">
        <v>4</v>
      </c>
      <c r="B12" s="81" t="s">
        <v>288</v>
      </c>
      <c r="C12" s="185">
        <v>5</v>
      </c>
      <c r="D12" s="185">
        <v>17</v>
      </c>
      <c r="E12" s="185">
        <v>32</v>
      </c>
      <c r="F12" s="185">
        <v>19</v>
      </c>
      <c r="G12" s="185">
        <v>238</v>
      </c>
      <c r="H12" s="185"/>
      <c r="I12" s="157"/>
    </row>
    <row r="13" spans="1:9" s="333" customFormat="1" ht="18.75" customHeight="1">
      <c r="A13" s="329">
        <v>5</v>
      </c>
      <c r="B13" s="330" t="s">
        <v>289</v>
      </c>
      <c r="C13" s="335">
        <v>14</v>
      </c>
      <c r="D13" s="335">
        <v>24</v>
      </c>
      <c r="E13" s="335">
        <v>32</v>
      </c>
      <c r="F13" s="331">
        <v>27</v>
      </c>
      <c r="G13" s="335">
        <v>272</v>
      </c>
      <c r="H13" s="335"/>
      <c r="I13" s="332"/>
    </row>
    <row r="14" spans="1:9" ht="18.75" customHeight="1">
      <c r="A14" s="309">
        <v>6</v>
      </c>
      <c r="B14" s="81" t="s">
        <v>1064</v>
      </c>
      <c r="C14" s="310">
        <v>6</v>
      </c>
      <c r="D14" s="310">
        <v>19</v>
      </c>
      <c r="E14" s="310">
        <v>27</v>
      </c>
      <c r="F14" s="185">
        <v>20</v>
      </c>
      <c r="G14" s="310">
        <v>158</v>
      </c>
      <c r="H14" s="310"/>
      <c r="I14" s="157"/>
    </row>
    <row r="15" spans="1:9" s="333" customFormat="1" ht="18.75" customHeight="1">
      <c r="A15" s="329">
        <v>7</v>
      </c>
      <c r="B15" s="330" t="s">
        <v>315</v>
      </c>
      <c r="C15" s="335">
        <v>4</v>
      </c>
      <c r="D15" s="335">
        <v>8</v>
      </c>
      <c r="E15" s="335">
        <v>12</v>
      </c>
      <c r="F15" s="331">
        <v>9</v>
      </c>
      <c r="G15" s="335">
        <v>84</v>
      </c>
      <c r="H15" s="335"/>
      <c r="I15" s="332"/>
    </row>
    <row r="16" spans="1:9" s="333" customFormat="1" ht="18.75" customHeight="1">
      <c r="A16" s="329">
        <v>8</v>
      </c>
      <c r="B16" s="330" t="s">
        <v>291</v>
      </c>
      <c r="C16" s="335">
        <v>3</v>
      </c>
      <c r="D16" s="335">
        <v>8</v>
      </c>
      <c r="E16" s="335">
        <v>17</v>
      </c>
      <c r="F16" s="331">
        <v>12</v>
      </c>
      <c r="G16" s="335">
        <v>94</v>
      </c>
      <c r="H16" s="335"/>
      <c r="I16" s="332"/>
    </row>
    <row r="17" spans="1:9" s="333" customFormat="1" ht="18.75" customHeight="1">
      <c r="A17" s="329">
        <v>9</v>
      </c>
      <c r="B17" s="330" t="s">
        <v>292</v>
      </c>
      <c r="C17" s="335">
        <v>4</v>
      </c>
      <c r="D17" s="335">
        <v>17</v>
      </c>
      <c r="E17" s="335">
        <v>18</v>
      </c>
      <c r="F17" s="331">
        <v>17</v>
      </c>
      <c r="G17" s="335">
        <v>195</v>
      </c>
      <c r="H17" s="335"/>
      <c r="I17" s="332"/>
    </row>
    <row r="18" spans="1:9" s="333" customFormat="1" ht="18.75" customHeight="1">
      <c r="A18" s="329">
        <v>10</v>
      </c>
      <c r="B18" s="330" t="s">
        <v>293</v>
      </c>
      <c r="C18" s="335">
        <v>11</v>
      </c>
      <c r="D18" s="335">
        <v>25</v>
      </c>
      <c r="E18" s="335">
        <v>31</v>
      </c>
      <c r="F18" s="331">
        <v>28</v>
      </c>
      <c r="G18" s="335">
        <v>232</v>
      </c>
      <c r="H18" s="335"/>
      <c r="I18" s="332"/>
    </row>
    <row r="19" spans="1:9" s="333" customFormat="1" ht="18.75" customHeight="1">
      <c r="A19" s="329">
        <v>11</v>
      </c>
      <c r="B19" s="330" t="s">
        <v>294</v>
      </c>
      <c r="C19" s="335">
        <v>2</v>
      </c>
      <c r="D19" s="335">
        <v>11</v>
      </c>
      <c r="E19" s="335">
        <v>12</v>
      </c>
      <c r="F19" s="331">
        <v>12</v>
      </c>
      <c r="G19" s="335">
        <v>91</v>
      </c>
      <c r="H19" s="335"/>
      <c r="I19" s="332"/>
    </row>
    <row r="20" spans="1:9" s="333" customFormat="1" ht="18.75" customHeight="1">
      <c r="A20" s="329">
        <v>12</v>
      </c>
      <c r="B20" s="330" t="s">
        <v>295</v>
      </c>
      <c r="C20" s="335">
        <v>9</v>
      </c>
      <c r="D20" s="335">
        <v>9</v>
      </c>
      <c r="E20" s="335">
        <v>29</v>
      </c>
      <c r="F20" s="331">
        <v>15</v>
      </c>
      <c r="G20" s="335">
        <v>137</v>
      </c>
      <c r="H20" s="335"/>
      <c r="I20" s="332"/>
    </row>
    <row r="21" spans="1:9" s="333" customFormat="1" ht="18.75" customHeight="1">
      <c r="A21" s="329">
        <v>13</v>
      </c>
      <c r="B21" s="330" t="s">
        <v>296</v>
      </c>
      <c r="C21" s="335">
        <v>1</v>
      </c>
      <c r="D21" s="335">
        <v>4</v>
      </c>
      <c r="E21" s="335">
        <v>12</v>
      </c>
      <c r="F21" s="331">
        <v>6</v>
      </c>
      <c r="G21" s="335">
        <v>52</v>
      </c>
      <c r="H21" s="335"/>
      <c r="I21" s="332"/>
    </row>
    <row r="22" spans="1:12" ht="15">
      <c r="A22" s="670"/>
      <c r="B22" s="670"/>
      <c r="C22" s="670"/>
      <c r="D22" s="670"/>
      <c r="E22" s="670"/>
      <c r="F22" s="670"/>
      <c r="G22" s="670"/>
      <c r="H22" s="670"/>
      <c r="I22" s="670"/>
      <c r="L22" s="333"/>
    </row>
    <row r="23" ht="12.75">
      <c r="L23" s="333"/>
    </row>
    <row r="24" ht="12.75">
      <c r="L24" s="333"/>
    </row>
    <row r="25" ht="12.75">
      <c r="L25" s="333"/>
    </row>
    <row r="26" ht="12.75">
      <c r="L26" s="333"/>
    </row>
    <row r="27" ht="12.75">
      <c r="L27" s="333"/>
    </row>
    <row r="28" ht="12.75">
      <c r="L28" s="333"/>
    </row>
  </sheetData>
  <sheetProtection/>
  <mergeCells count="9">
    <mergeCell ref="I5:I6"/>
    <mergeCell ref="A22:I22"/>
    <mergeCell ref="A2:H2"/>
    <mergeCell ref="A3:H3"/>
    <mergeCell ref="A5:A6"/>
    <mergeCell ref="B5:B6"/>
    <mergeCell ref="C5:E5"/>
    <mergeCell ref="F5:F6"/>
    <mergeCell ref="G5:H5"/>
  </mergeCells>
  <printOptions/>
  <pageMargins left="1.2" right="0.4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X46"/>
  <sheetViews>
    <sheetView tabSelected="1" zoomScalePageLayoutView="0" workbookViewId="0" topLeftCell="A1">
      <selection activeCell="W15" sqref="W15"/>
    </sheetView>
  </sheetViews>
  <sheetFormatPr defaultColWidth="9.140625" defaultRowHeight="12.75"/>
  <cols>
    <col min="1" max="1" width="4.7109375" style="8" customWidth="1"/>
    <col min="2" max="2" width="21.140625" style="8" customWidth="1"/>
    <col min="3" max="3" width="7.28125" style="8" customWidth="1"/>
    <col min="4" max="4" width="6.140625" style="8" customWidth="1"/>
    <col min="5" max="5" width="6.28125" style="8" customWidth="1"/>
    <col min="6" max="6" width="6.140625" style="8" customWidth="1"/>
    <col min="7" max="7" width="6.421875" style="8" customWidth="1"/>
    <col min="8" max="8" width="6.8515625" style="8" customWidth="1"/>
    <col min="9" max="9" width="6.140625" style="8" customWidth="1"/>
    <col min="10" max="10" width="6.00390625" style="8" customWidth="1"/>
    <col min="11" max="12" width="6.7109375" style="8" customWidth="1"/>
    <col min="13" max="13" width="5.28125" style="8" customWidth="1"/>
    <col min="14" max="14" width="6.7109375" style="8" customWidth="1"/>
    <col min="15" max="15" width="5.421875" style="8" customWidth="1"/>
    <col min="16" max="16" width="6.00390625" style="8" customWidth="1"/>
    <col min="17" max="17" width="7.57421875" style="8" customWidth="1"/>
    <col min="18" max="18" width="5.140625" style="8" customWidth="1"/>
    <col min="19" max="19" width="5.8515625" style="8" customWidth="1"/>
    <col min="20" max="21" width="6.57421875" style="8" customWidth="1"/>
    <col min="22" max="16384" width="9.140625" style="8" customWidth="1"/>
  </cols>
  <sheetData>
    <row r="1" spans="1:2" ht="15">
      <c r="A1" s="92" t="s">
        <v>1139</v>
      </c>
      <c r="B1" s="92"/>
    </row>
    <row r="2" spans="1:21" ht="17.25" customHeight="1">
      <c r="A2" s="681" t="s">
        <v>1140</v>
      </c>
      <c r="B2" s="681"/>
      <c r="C2" s="681"/>
      <c r="D2" s="681"/>
      <c r="E2" s="681"/>
      <c r="F2" s="681"/>
      <c r="G2" s="681"/>
      <c r="H2" s="681"/>
      <c r="I2" s="681"/>
      <c r="J2" s="681"/>
      <c r="K2" s="681"/>
      <c r="L2" s="681"/>
      <c r="M2" s="681"/>
      <c r="N2" s="681"/>
      <c r="O2" s="681"/>
      <c r="P2" s="681"/>
      <c r="Q2" s="681"/>
      <c r="R2" s="681"/>
      <c r="S2" s="681"/>
      <c r="T2" s="681"/>
      <c r="U2" s="271"/>
    </row>
    <row r="3" spans="1:21" ht="15">
      <c r="A3" s="638" t="s">
        <v>1259</v>
      </c>
      <c r="B3" s="638"/>
      <c r="C3" s="638"/>
      <c r="D3" s="638"/>
      <c r="E3" s="638"/>
      <c r="F3" s="638"/>
      <c r="G3" s="638"/>
      <c r="H3" s="638"/>
      <c r="I3" s="638"/>
      <c r="J3" s="638"/>
      <c r="K3" s="638"/>
      <c r="L3" s="638"/>
      <c r="M3" s="638"/>
      <c r="N3" s="638"/>
      <c r="O3" s="638"/>
      <c r="P3" s="638"/>
      <c r="Q3" s="638"/>
      <c r="R3" s="638"/>
      <c r="S3" s="638"/>
      <c r="T3" s="638"/>
      <c r="U3" s="272"/>
    </row>
    <row r="4" spans="1:21" ht="3.75" customHeight="1">
      <c r="A4" s="19"/>
      <c r="B4" s="19"/>
      <c r="C4" s="19"/>
      <c r="D4" s="19"/>
      <c r="E4" s="19"/>
      <c r="F4" s="19"/>
      <c r="G4" s="19"/>
      <c r="H4" s="19"/>
      <c r="I4" s="19"/>
      <c r="J4" s="19"/>
      <c r="K4" s="19"/>
      <c r="L4" s="19"/>
      <c r="M4" s="19"/>
      <c r="N4" s="19"/>
      <c r="O4" s="19"/>
      <c r="P4" s="19"/>
      <c r="Q4" s="19"/>
      <c r="R4" s="19"/>
      <c r="S4" s="19"/>
      <c r="T4" s="19"/>
      <c r="U4" s="19"/>
    </row>
    <row r="5" spans="1:21" ht="12.75" customHeight="1">
      <c r="A5" s="676" t="s">
        <v>73</v>
      </c>
      <c r="B5" s="676" t="s">
        <v>1141</v>
      </c>
      <c r="C5" s="678" t="s">
        <v>1142</v>
      </c>
      <c r="D5" s="680"/>
      <c r="E5" s="679"/>
      <c r="F5" s="678" t="s">
        <v>234</v>
      </c>
      <c r="G5" s="680"/>
      <c r="H5" s="679"/>
      <c r="I5" s="678" t="s">
        <v>94</v>
      </c>
      <c r="J5" s="680"/>
      <c r="K5" s="679"/>
      <c r="L5" s="678" t="s">
        <v>43</v>
      </c>
      <c r="M5" s="680"/>
      <c r="N5" s="679"/>
      <c r="O5" s="678" t="s">
        <v>1143</v>
      </c>
      <c r="P5" s="680"/>
      <c r="Q5" s="679"/>
      <c r="R5" s="678" t="s">
        <v>1144</v>
      </c>
      <c r="S5" s="680"/>
      <c r="T5" s="679"/>
      <c r="U5" s="311"/>
    </row>
    <row r="6" spans="1:21" ht="12.75" customHeight="1">
      <c r="A6" s="682"/>
      <c r="B6" s="682"/>
      <c r="C6" s="676" t="s">
        <v>82</v>
      </c>
      <c r="D6" s="678" t="s">
        <v>98</v>
      </c>
      <c r="E6" s="679"/>
      <c r="F6" s="676" t="s">
        <v>82</v>
      </c>
      <c r="G6" s="678" t="s">
        <v>98</v>
      </c>
      <c r="H6" s="679"/>
      <c r="I6" s="676" t="s">
        <v>82</v>
      </c>
      <c r="J6" s="678" t="s">
        <v>98</v>
      </c>
      <c r="K6" s="679"/>
      <c r="L6" s="676" t="s">
        <v>82</v>
      </c>
      <c r="M6" s="678" t="s">
        <v>98</v>
      </c>
      <c r="N6" s="679"/>
      <c r="O6" s="676" t="s">
        <v>82</v>
      </c>
      <c r="P6" s="678" t="s">
        <v>98</v>
      </c>
      <c r="Q6" s="679"/>
      <c r="R6" s="676" t="s">
        <v>82</v>
      </c>
      <c r="S6" s="678" t="s">
        <v>98</v>
      </c>
      <c r="T6" s="679"/>
      <c r="U6" s="311"/>
    </row>
    <row r="7" spans="1:21" ht="37.5" customHeight="1">
      <c r="A7" s="677"/>
      <c r="B7" s="677"/>
      <c r="C7" s="677"/>
      <c r="D7" s="312" t="s">
        <v>87</v>
      </c>
      <c r="E7" s="313" t="s">
        <v>100</v>
      </c>
      <c r="F7" s="677"/>
      <c r="G7" s="312" t="s">
        <v>87</v>
      </c>
      <c r="H7" s="313" t="s">
        <v>100</v>
      </c>
      <c r="I7" s="677"/>
      <c r="J7" s="312" t="s">
        <v>87</v>
      </c>
      <c r="K7" s="313" t="s">
        <v>100</v>
      </c>
      <c r="L7" s="677"/>
      <c r="M7" s="312" t="s">
        <v>87</v>
      </c>
      <c r="N7" s="313" t="s">
        <v>100</v>
      </c>
      <c r="O7" s="677"/>
      <c r="P7" s="312" t="s">
        <v>87</v>
      </c>
      <c r="Q7" s="313" t="s">
        <v>100</v>
      </c>
      <c r="R7" s="677"/>
      <c r="S7" s="312" t="s">
        <v>87</v>
      </c>
      <c r="T7" s="313" t="s">
        <v>100</v>
      </c>
      <c r="U7" s="314"/>
    </row>
    <row r="8" spans="1:21" ht="10.5" customHeight="1">
      <c r="A8" s="315">
        <v>1</v>
      </c>
      <c r="B8" s="316">
        <v>2</v>
      </c>
      <c r="C8" s="317">
        <v>3</v>
      </c>
      <c r="D8" s="316">
        <v>4</v>
      </c>
      <c r="E8" s="317">
        <v>5</v>
      </c>
      <c r="F8" s="316">
        <v>6</v>
      </c>
      <c r="G8" s="317">
        <v>7</v>
      </c>
      <c r="H8" s="316">
        <v>8</v>
      </c>
      <c r="I8" s="317">
        <v>9</v>
      </c>
      <c r="J8" s="316">
        <v>10</v>
      </c>
      <c r="K8" s="317">
        <v>11</v>
      </c>
      <c r="L8" s="316">
        <v>12</v>
      </c>
      <c r="M8" s="317">
        <v>13</v>
      </c>
      <c r="N8" s="316">
        <v>14</v>
      </c>
      <c r="O8" s="317">
        <v>15</v>
      </c>
      <c r="P8" s="316">
        <v>16</v>
      </c>
      <c r="Q8" s="318">
        <v>17</v>
      </c>
      <c r="R8" s="317">
        <v>18</v>
      </c>
      <c r="S8" s="316">
        <v>19</v>
      </c>
      <c r="T8" s="318">
        <v>20</v>
      </c>
      <c r="U8" s="319"/>
    </row>
    <row r="9" spans="1:21" ht="12.75">
      <c r="A9" s="459"/>
      <c r="B9" s="252" t="s">
        <v>99</v>
      </c>
      <c r="C9" s="460">
        <f>F9+I9+L9+O9+R9</f>
        <v>7265</v>
      </c>
      <c r="D9" s="461">
        <f>G9+J9+M9+P9</f>
        <v>5111</v>
      </c>
      <c r="E9" s="460"/>
      <c r="F9" s="461">
        <f>SUM(F10:F45)</f>
        <v>1360</v>
      </c>
      <c r="G9" s="461">
        <f aca="true" t="shared" si="0" ref="G9:T9">SUM(G10:G45)</f>
        <v>906</v>
      </c>
      <c r="H9" s="461">
        <f t="shared" si="0"/>
        <v>0</v>
      </c>
      <c r="I9" s="461">
        <f t="shared" si="0"/>
        <v>2046</v>
      </c>
      <c r="J9" s="461">
        <f t="shared" si="0"/>
        <v>1336</v>
      </c>
      <c r="K9" s="461">
        <f t="shared" si="0"/>
        <v>0</v>
      </c>
      <c r="L9" s="461">
        <f t="shared" si="0"/>
        <v>1353</v>
      </c>
      <c r="M9" s="461">
        <f t="shared" si="0"/>
        <v>942</v>
      </c>
      <c r="N9" s="461">
        <f t="shared" si="0"/>
        <v>0</v>
      </c>
      <c r="O9" s="461">
        <f t="shared" si="0"/>
        <v>2296</v>
      </c>
      <c r="P9" s="461">
        <f t="shared" si="0"/>
        <v>1927</v>
      </c>
      <c r="Q9" s="461">
        <f t="shared" si="0"/>
        <v>0</v>
      </c>
      <c r="R9" s="461">
        <f t="shared" si="0"/>
        <v>210</v>
      </c>
      <c r="S9" s="461">
        <f t="shared" si="0"/>
        <v>67</v>
      </c>
      <c r="T9" s="461">
        <f t="shared" si="0"/>
        <v>0</v>
      </c>
      <c r="U9" s="321"/>
    </row>
    <row r="10" spans="1:21" ht="12.75">
      <c r="A10" s="462">
        <v>1</v>
      </c>
      <c r="B10" s="463" t="s">
        <v>1145</v>
      </c>
      <c r="C10" s="464">
        <f aca="true" t="shared" si="1" ref="C10:C45">F10+I10+L10+O10+R10</f>
        <v>2</v>
      </c>
      <c r="D10" s="465"/>
      <c r="E10" s="466"/>
      <c r="F10" s="463">
        <v>2</v>
      </c>
      <c r="G10" s="467"/>
      <c r="H10" s="463"/>
      <c r="I10" s="466"/>
      <c r="J10" s="468"/>
      <c r="K10" s="466"/>
      <c r="L10" s="463"/>
      <c r="M10" s="469"/>
      <c r="N10" s="466"/>
      <c r="O10" s="463"/>
      <c r="P10" s="466"/>
      <c r="Q10" s="463"/>
      <c r="R10" s="463"/>
      <c r="S10" s="463"/>
      <c r="T10" s="470"/>
      <c r="U10" s="321"/>
    </row>
    <row r="11" spans="1:22" ht="12.75">
      <c r="A11" s="462">
        <v>2</v>
      </c>
      <c r="B11" s="463" t="s">
        <v>1146</v>
      </c>
      <c r="C11" s="464">
        <f t="shared" si="1"/>
        <v>30</v>
      </c>
      <c r="D11" s="465">
        <f aca="true" t="shared" si="2" ref="D11:D45">G11+J11+M11+P11</f>
        <v>2</v>
      </c>
      <c r="E11" s="466"/>
      <c r="F11" s="463">
        <v>17</v>
      </c>
      <c r="G11" s="467">
        <v>1</v>
      </c>
      <c r="H11" s="463"/>
      <c r="I11" s="466">
        <v>11</v>
      </c>
      <c r="J11" s="468">
        <v>1</v>
      </c>
      <c r="K11" s="466"/>
      <c r="L11" s="463"/>
      <c r="M11" s="469"/>
      <c r="N11" s="466"/>
      <c r="O11" s="463"/>
      <c r="P11" s="466"/>
      <c r="Q11" s="463"/>
      <c r="R11" s="463">
        <v>2</v>
      </c>
      <c r="S11" s="463"/>
      <c r="T11" s="470"/>
      <c r="U11" s="321"/>
      <c r="V11" s="8">
        <f>C11+C12+C13+C14+R11+R13+R14+C10</f>
        <v>1146</v>
      </c>
    </row>
    <row r="12" spans="1:22" ht="12.75">
      <c r="A12" s="462">
        <v>3</v>
      </c>
      <c r="B12" s="463" t="s">
        <v>1147</v>
      </c>
      <c r="C12" s="464">
        <f t="shared" si="1"/>
        <v>53</v>
      </c>
      <c r="D12" s="465">
        <f t="shared" si="2"/>
        <v>5</v>
      </c>
      <c r="E12" s="466"/>
      <c r="F12" s="463">
        <v>38</v>
      </c>
      <c r="G12" s="467">
        <v>5</v>
      </c>
      <c r="H12" s="463"/>
      <c r="I12" s="466">
        <v>14</v>
      </c>
      <c r="J12" s="468"/>
      <c r="K12" s="466"/>
      <c r="L12" s="463"/>
      <c r="M12" s="469"/>
      <c r="N12" s="466"/>
      <c r="O12" s="463"/>
      <c r="P12" s="466"/>
      <c r="Q12" s="463"/>
      <c r="R12" s="463">
        <v>1</v>
      </c>
      <c r="S12" s="463"/>
      <c r="T12" s="470"/>
      <c r="U12" s="321"/>
      <c r="V12" s="8">
        <f>V11/'[1]bIEU (4)'!$F$8*10000</f>
        <v>8.947658539860804</v>
      </c>
    </row>
    <row r="13" spans="1:21" ht="12.75">
      <c r="A13" s="462">
        <v>4</v>
      </c>
      <c r="B13" s="463" t="s">
        <v>1148</v>
      </c>
      <c r="C13" s="464">
        <f t="shared" si="1"/>
        <v>273</v>
      </c>
      <c r="D13" s="465">
        <f t="shared" si="2"/>
        <v>32</v>
      </c>
      <c r="E13" s="466"/>
      <c r="F13" s="463">
        <v>87</v>
      </c>
      <c r="G13" s="467">
        <v>25</v>
      </c>
      <c r="H13" s="463"/>
      <c r="I13" s="466">
        <v>176</v>
      </c>
      <c r="J13" s="468">
        <v>7</v>
      </c>
      <c r="K13" s="466"/>
      <c r="L13" s="463">
        <v>4</v>
      </c>
      <c r="M13" s="469"/>
      <c r="N13" s="466"/>
      <c r="O13" s="463"/>
      <c r="P13" s="466"/>
      <c r="Q13" s="463"/>
      <c r="R13" s="463">
        <v>6</v>
      </c>
      <c r="S13" s="463"/>
      <c r="T13" s="470"/>
      <c r="U13" s="321"/>
    </row>
    <row r="14" spans="1:23" ht="12.75">
      <c r="A14" s="462">
        <v>5</v>
      </c>
      <c r="B14" s="463" t="s">
        <v>1149</v>
      </c>
      <c r="C14" s="464">
        <f t="shared" si="1"/>
        <v>686</v>
      </c>
      <c r="D14" s="465">
        <f t="shared" si="2"/>
        <v>263</v>
      </c>
      <c r="E14" s="466"/>
      <c r="F14" s="463">
        <v>145</v>
      </c>
      <c r="G14" s="467">
        <v>65</v>
      </c>
      <c r="H14" s="463"/>
      <c r="I14" s="466">
        <v>249</v>
      </c>
      <c r="J14" s="468">
        <v>189</v>
      </c>
      <c r="K14" s="466"/>
      <c r="L14" s="463">
        <v>198</v>
      </c>
      <c r="M14" s="469">
        <v>9</v>
      </c>
      <c r="N14" s="466"/>
      <c r="O14" s="463"/>
      <c r="P14" s="466"/>
      <c r="Q14" s="463"/>
      <c r="R14" s="463">
        <v>94</v>
      </c>
      <c r="S14" s="463"/>
      <c r="T14" s="470"/>
      <c r="U14" s="321">
        <f>SUM(C10:C14)</f>
        <v>1044</v>
      </c>
      <c r="W14" s="8">
        <f>U14/1270000*10000</f>
        <v>8.220472440944881</v>
      </c>
    </row>
    <row r="15" spans="1:21" ht="12.75">
      <c r="A15" s="462">
        <v>6</v>
      </c>
      <c r="B15" s="463" t="s">
        <v>1150</v>
      </c>
      <c r="C15" s="464"/>
      <c r="D15" s="465"/>
      <c r="E15" s="466"/>
      <c r="F15" s="463"/>
      <c r="G15" s="467"/>
      <c r="H15" s="463"/>
      <c r="I15" s="466"/>
      <c r="J15" s="468"/>
      <c r="K15" s="466"/>
      <c r="L15" s="463"/>
      <c r="M15" s="469"/>
      <c r="N15" s="466"/>
      <c r="O15" s="463"/>
      <c r="P15" s="466"/>
      <c r="Q15" s="463"/>
      <c r="R15" s="463"/>
      <c r="S15" s="463"/>
      <c r="T15" s="470"/>
      <c r="U15" s="321"/>
    </row>
    <row r="16" spans="1:22" ht="12.75">
      <c r="A16" s="462">
        <v>7</v>
      </c>
      <c r="B16" s="463" t="s">
        <v>1151</v>
      </c>
      <c r="C16" s="464"/>
      <c r="D16" s="465"/>
      <c r="E16" s="466"/>
      <c r="F16" s="463"/>
      <c r="G16" s="467"/>
      <c r="H16" s="463"/>
      <c r="I16" s="466"/>
      <c r="J16" s="468"/>
      <c r="K16" s="466"/>
      <c r="L16" s="463"/>
      <c r="M16" s="469"/>
      <c r="N16" s="466"/>
      <c r="O16" s="463"/>
      <c r="P16" s="466"/>
      <c r="Q16" s="463"/>
      <c r="R16" s="463"/>
      <c r="S16" s="463"/>
      <c r="T16" s="470"/>
      <c r="U16" s="321"/>
      <c r="V16" s="8">
        <f>SUM(C10:C14)</f>
        <v>1044</v>
      </c>
    </row>
    <row r="17" spans="1:21" ht="12.75">
      <c r="A17" s="462">
        <v>8</v>
      </c>
      <c r="B17" s="463" t="s">
        <v>1152</v>
      </c>
      <c r="C17" s="464">
        <f t="shared" si="1"/>
        <v>2</v>
      </c>
      <c r="D17" s="465"/>
      <c r="E17" s="466"/>
      <c r="F17" s="463">
        <v>1</v>
      </c>
      <c r="G17" s="467"/>
      <c r="H17" s="463"/>
      <c r="I17" s="466">
        <v>1</v>
      </c>
      <c r="J17" s="468"/>
      <c r="K17" s="466"/>
      <c r="L17" s="463"/>
      <c r="M17" s="469"/>
      <c r="N17" s="466"/>
      <c r="O17" s="463"/>
      <c r="P17" s="466"/>
      <c r="Q17" s="463"/>
      <c r="R17" s="463"/>
      <c r="S17" s="463"/>
      <c r="T17" s="470"/>
      <c r="U17" s="321"/>
    </row>
    <row r="18" spans="1:21" ht="12.75">
      <c r="A18" s="462">
        <v>9</v>
      </c>
      <c r="B18" s="463" t="s">
        <v>1153</v>
      </c>
      <c r="C18" s="464">
        <f t="shared" si="1"/>
        <v>3</v>
      </c>
      <c r="D18" s="465"/>
      <c r="E18" s="466"/>
      <c r="F18" s="463"/>
      <c r="G18" s="467"/>
      <c r="H18" s="463"/>
      <c r="I18" s="466">
        <v>3</v>
      </c>
      <c r="J18" s="468"/>
      <c r="K18" s="466"/>
      <c r="L18" s="463"/>
      <c r="M18" s="469"/>
      <c r="N18" s="466"/>
      <c r="O18" s="463"/>
      <c r="P18" s="466"/>
      <c r="Q18" s="463"/>
      <c r="R18" s="463"/>
      <c r="S18" s="463"/>
      <c r="T18" s="470"/>
      <c r="U18" s="321"/>
    </row>
    <row r="19" spans="1:21" ht="12.75">
      <c r="A19" s="462">
        <v>10</v>
      </c>
      <c r="B19" s="463" t="s">
        <v>1154</v>
      </c>
      <c r="C19" s="464">
        <f t="shared" si="1"/>
        <v>30</v>
      </c>
      <c r="D19" s="465">
        <f t="shared" si="2"/>
        <v>22</v>
      </c>
      <c r="E19" s="466"/>
      <c r="F19" s="463">
        <v>17</v>
      </c>
      <c r="G19" s="467">
        <v>12</v>
      </c>
      <c r="H19" s="463"/>
      <c r="I19" s="466">
        <v>7</v>
      </c>
      <c r="J19" s="468">
        <v>9</v>
      </c>
      <c r="K19" s="466"/>
      <c r="L19" s="463">
        <v>6</v>
      </c>
      <c r="M19" s="469">
        <v>1</v>
      </c>
      <c r="N19" s="466"/>
      <c r="O19" s="463"/>
      <c r="P19" s="466"/>
      <c r="Q19" s="463"/>
      <c r="R19" s="463"/>
      <c r="S19" s="463"/>
      <c r="T19" s="470"/>
      <c r="U19" s="321"/>
    </row>
    <row r="20" spans="1:21" ht="12.75">
      <c r="A20" s="462">
        <v>11</v>
      </c>
      <c r="B20" s="463" t="s">
        <v>1155</v>
      </c>
      <c r="C20" s="464">
        <f t="shared" si="1"/>
        <v>988</v>
      </c>
      <c r="D20" s="465">
        <f t="shared" si="2"/>
        <v>667</v>
      </c>
      <c r="E20" s="466"/>
      <c r="F20" s="463">
        <v>162</v>
      </c>
      <c r="G20" s="467">
        <v>112</v>
      </c>
      <c r="H20" s="463"/>
      <c r="I20" s="466">
        <v>344</v>
      </c>
      <c r="J20" s="468">
        <v>243</v>
      </c>
      <c r="K20" s="466"/>
      <c r="L20" s="463">
        <v>385</v>
      </c>
      <c r="M20" s="469">
        <v>241</v>
      </c>
      <c r="N20" s="466"/>
      <c r="O20" s="463">
        <v>95</v>
      </c>
      <c r="P20" s="466">
        <v>71</v>
      </c>
      <c r="Q20" s="463"/>
      <c r="R20" s="463">
        <v>2</v>
      </c>
      <c r="S20" s="463">
        <v>2</v>
      </c>
      <c r="T20" s="470"/>
      <c r="U20" s="321"/>
    </row>
    <row r="21" spans="1:21" ht="12.75">
      <c r="A21" s="462">
        <v>12</v>
      </c>
      <c r="B21" s="463" t="s">
        <v>1156</v>
      </c>
      <c r="C21" s="464">
        <f t="shared" si="1"/>
        <v>1</v>
      </c>
      <c r="D21" s="465">
        <f t="shared" si="2"/>
        <v>1</v>
      </c>
      <c r="E21" s="466"/>
      <c r="F21" s="463">
        <v>1</v>
      </c>
      <c r="G21" s="467">
        <v>1</v>
      </c>
      <c r="H21" s="463"/>
      <c r="I21" s="466"/>
      <c r="J21" s="468"/>
      <c r="K21" s="466"/>
      <c r="L21" s="463"/>
      <c r="M21" s="469"/>
      <c r="N21" s="466"/>
      <c r="O21" s="463"/>
      <c r="P21" s="466"/>
      <c r="Q21" s="463"/>
      <c r="R21" s="463"/>
      <c r="S21" s="463"/>
      <c r="T21" s="470"/>
      <c r="U21" s="321"/>
    </row>
    <row r="22" spans="1:21" ht="12.75">
      <c r="A22" s="462">
        <v>13</v>
      </c>
      <c r="B22" s="471" t="s">
        <v>1157</v>
      </c>
      <c r="C22" s="464">
        <f t="shared" si="1"/>
        <v>47</v>
      </c>
      <c r="D22" s="465">
        <f t="shared" si="2"/>
        <v>38</v>
      </c>
      <c r="E22" s="466"/>
      <c r="F22" s="463">
        <v>21</v>
      </c>
      <c r="G22" s="467">
        <v>19</v>
      </c>
      <c r="H22" s="463"/>
      <c r="I22" s="466">
        <v>26</v>
      </c>
      <c r="J22" s="468">
        <v>19</v>
      </c>
      <c r="K22" s="466"/>
      <c r="L22" s="463"/>
      <c r="M22" s="469"/>
      <c r="N22" s="466"/>
      <c r="O22" s="463"/>
      <c r="P22" s="466"/>
      <c r="Q22" s="463"/>
      <c r="R22" s="463"/>
      <c r="S22" s="463"/>
      <c r="T22" s="470"/>
      <c r="U22" s="321"/>
    </row>
    <row r="23" spans="1:21" ht="12.75">
      <c r="A23" s="462">
        <v>14</v>
      </c>
      <c r="B23" s="471" t="s">
        <v>1158</v>
      </c>
      <c r="C23" s="464">
        <f t="shared" si="1"/>
        <v>44</v>
      </c>
      <c r="D23" s="465">
        <f t="shared" si="2"/>
        <v>24</v>
      </c>
      <c r="E23" s="466"/>
      <c r="F23" s="463">
        <v>10</v>
      </c>
      <c r="G23" s="467">
        <v>8</v>
      </c>
      <c r="H23" s="463"/>
      <c r="I23" s="466">
        <v>33</v>
      </c>
      <c r="J23" s="468">
        <v>16</v>
      </c>
      <c r="K23" s="466"/>
      <c r="L23" s="463"/>
      <c r="M23" s="469"/>
      <c r="N23" s="466"/>
      <c r="O23" s="463"/>
      <c r="P23" s="466"/>
      <c r="Q23" s="463"/>
      <c r="R23" s="463">
        <v>1</v>
      </c>
      <c r="S23" s="463">
        <v>1</v>
      </c>
      <c r="T23" s="470"/>
      <c r="U23" s="321"/>
    </row>
    <row r="24" spans="1:21" ht="12.75">
      <c r="A24" s="462">
        <v>15</v>
      </c>
      <c r="B24" s="471" t="s">
        <v>1159</v>
      </c>
      <c r="C24" s="464">
        <f t="shared" si="1"/>
        <v>111</v>
      </c>
      <c r="D24" s="465">
        <f t="shared" si="2"/>
        <v>77</v>
      </c>
      <c r="E24" s="466"/>
      <c r="F24" s="463">
        <v>41</v>
      </c>
      <c r="G24" s="467">
        <v>35</v>
      </c>
      <c r="H24" s="463"/>
      <c r="I24" s="466">
        <v>66</v>
      </c>
      <c r="J24" s="468">
        <v>42</v>
      </c>
      <c r="K24" s="466"/>
      <c r="L24" s="463">
        <v>1</v>
      </c>
      <c r="M24" s="469"/>
      <c r="N24" s="466"/>
      <c r="O24" s="463"/>
      <c r="P24" s="466"/>
      <c r="Q24" s="463"/>
      <c r="R24" s="463">
        <v>3</v>
      </c>
      <c r="S24" s="463">
        <v>3</v>
      </c>
      <c r="T24" s="470"/>
      <c r="U24" s="321"/>
    </row>
    <row r="25" spans="1:21" ht="12.75">
      <c r="A25" s="462">
        <v>16</v>
      </c>
      <c r="B25" s="471" t="s">
        <v>1160</v>
      </c>
      <c r="C25" s="464">
        <f t="shared" si="1"/>
        <v>13</v>
      </c>
      <c r="D25" s="465">
        <f t="shared" si="2"/>
        <v>14</v>
      </c>
      <c r="E25" s="466"/>
      <c r="F25" s="463"/>
      <c r="G25" s="467">
        <v>2</v>
      </c>
      <c r="H25" s="463"/>
      <c r="I25" s="466">
        <v>13</v>
      </c>
      <c r="J25" s="468">
        <v>12</v>
      </c>
      <c r="K25" s="466"/>
      <c r="L25" s="463"/>
      <c r="M25" s="469"/>
      <c r="N25" s="466"/>
      <c r="O25" s="463"/>
      <c r="P25" s="466"/>
      <c r="Q25" s="463"/>
      <c r="R25" s="463"/>
      <c r="S25" s="463"/>
      <c r="T25" s="470"/>
      <c r="U25" s="321"/>
    </row>
    <row r="26" spans="1:21" ht="12.75">
      <c r="A26" s="462">
        <v>17</v>
      </c>
      <c r="B26" s="463" t="s">
        <v>1161</v>
      </c>
      <c r="C26" s="464"/>
      <c r="D26" s="465"/>
      <c r="E26" s="466"/>
      <c r="F26" s="463"/>
      <c r="G26" s="467"/>
      <c r="H26" s="463"/>
      <c r="I26" s="466"/>
      <c r="J26" s="468"/>
      <c r="K26" s="466"/>
      <c r="L26" s="463"/>
      <c r="M26" s="469"/>
      <c r="N26" s="466"/>
      <c r="O26" s="463"/>
      <c r="P26" s="466"/>
      <c r="Q26" s="463"/>
      <c r="R26" s="463"/>
      <c r="S26" s="463"/>
      <c r="T26" s="470"/>
      <c r="U26" s="321"/>
    </row>
    <row r="27" spans="1:21" ht="12.75">
      <c r="A27" s="462">
        <v>18</v>
      </c>
      <c r="B27" s="463" t="s">
        <v>1162</v>
      </c>
      <c r="C27" s="464">
        <f t="shared" si="1"/>
        <v>72</v>
      </c>
      <c r="D27" s="465">
        <f t="shared" si="2"/>
        <v>49</v>
      </c>
      <c r="E27" s="466"/>
      <c r="F27" s="463">
        <v>25</v>
      </c>
      <c r="G27" s="467">
        <v>22</v>
      </c>
      <c r="H27" s="463"/>
      <c r="I27" s="466">
        <v>39</v>
      </c>
      <c r="J27" s="468">
        <v>23</v>
      </c>
      <c r="K27" s="466"/>
      <c r="L27" s="463">
        <v>7</v>
      </c>
      <c r="M27" s="469">
        <v>4</v>
      </c>
      <c r="N27" s="466"/>
      <c r="O27" s="463"/>
      <c r="P27" s="466"/>
      <c r="Q27" s="463"/>
      <c r="R27" s="463">
        <v>1</v>
      </c>
      <c r="S27" s="463">
        <v>1</v>
      </c>
      <c r="T27" s="470"/>
      <c r="U27" s="321"/>
    </row>
    <row r="28" spans="1:21" ht="12.75">
      <c r="A28" s="462">
        <v>19</v>
      </c>
      <c r="B28" s="463" t="s">
        <v>1163</v>
      </c>
      <c r="C28" s="464">
        <f t="shared" si="1"/>
        <v>172</v>
      </c>
      <c r="D28" s="465">
        <f t="shared" si="2"/>
        <v>129</v>
      </c>
      <c r="E28" s="466"/>
      <c r="F28" s="463">
        <v>88</v>
      </c>
      <c r="G28" s="467">
        <v>41</v>
      </c>
      <c r="H28" s="463"/>
      <c r="I28" s="466">
        <v>74</v>
      </c>
      <c r="J28" s="468">
        <v>53</v>
      </c>
      <c r="K28" s="466"/>
      <c r="L28" s="463">
        <v>7</v>
      </c>
      <c r="M28" s="469">
        <v>35</v>
      </c>
      <c r="N28" s="466"/>
      <c r="O28" s="463"/>
      <c r="P28" s="466"/>
      <c r="Q28" s="463"/>
      <c r="R28" s="463">
        <v>3</v>
      </c>
      <c r="S28" s="463">
        <v>3</v>
      </c>
      <c r="T28" s="470"/>
      <c r="U28" s="321"/>
    </row>
    <row r="29" spans="1:21" ht="12.75">
      <c r="A29" s="462">
        <v>20</v>
      </c>
      <c r="B29" s="463" t="s">
        <v>1164</v>
      </c>
      <c r="C29" s="464">
        <f t="shared" si="1"/>
        <v>968</v>
      </c>
      <c r="D29" s="465">
        <f t="shared" si="2"/>
        <v>709</v>
      </c>
      <c r="E29" s="472"/>
      <c r="F29" s="471">
        <v>186</v>
      </c>
      <c r="G29" s="473">
        <v>171</v>
      </c>
      <c r="H29" s="471"/>
      <c r="I29" s="472">
        <v>305</v>
      </c>
      <c r="J29" s="468">
        <v>202</v>
      </c>
      <c r="K29" s="466"/>
      <c r="L29" s="463">
        <v>350</v>
      </c>
      <c r="M29" s="469">
        <v>255</v>
      </c>
      <c r="N29" s="466"/>
      <c r="O29" s="463">
        <v>105</v>
      </c>
      <c r="P29" s="8">
        <v>81</v>
      </c>
      <c r="Q29" s="463"/>
      <c r="R29" s="463">
        <v>22</v>
      </c>
      <c r="S29" s="463">
        <v>12</v>
      </c>
      <c r="T29" s="470"/>
      <c r="U29" s="321"/>
    </row>
    <row r="30" spans="1:21" ht="12.75">
      <c r="A30" s="462">
        <v>21</v>
      </c>
      <c r="B30" s="463" t="s">
        <v>1165</v>
      </c>
      <c r="C30" s="464">
        <f t="shared" si="1"/>
        <v>2013</v>
      </c>
      <c r="D30" s="465">
        <f t="shared" si="2"/>
        <v>1723</v>
      </c>
      <c r="E30" s="472"/>
      <c r="F30" s="471">
        <v>3</v>
      </c>
      <c r="G30" s="473">
        <v>3</v>
      </c>
      <c r="H30" s="471"/>
      <c r="I30" s="472">
        <v>19</v>
      </c>
      <c r="J30" s="468">
        <v>6</v>
      </c>
      <c r="K30" s="466"/>
      <c r="L30" s="463">
        <v>36</v>
      </c>
      <c r="M30" s="469">
        <v>47</v>
      </c>
      <c r="N30" s="466"/>
      <c r="O30" s="463">
        <f>32+217+235+1471</f>
        <v>1955</v>
      </c>
      <c r="P30" s="8">
        <v>1667</v>
      </c>
      <c r="Q30" s="463"/>
      <c r="R30" s="463"/>
      <c r="S30" s="463"/>
      <c r="T30" s="470"/>
      <c r="U30" s="321"/>
    </row>
    <row r="31" spans="1:21" ht="12.75">
      <c r="A31" s="462">
        <v>22</v>
      </c>
      <c r="B31" s="463" t="s">
        <v>1166</v>
      </c>
      <c r="C31" s="464"/>
      <c r="D31" s="465"/>
      <c r="E31" s="463"/>
      <c r="F31" s="466"/>
      <c r="G31" s="468"/>
      <c r="H31" s="466"/>
      <c r="I31" s="463"/>
      <c r="J31" s="468"/>
      <c r="K31" s="466"/>
      <c r="L31" s="463"/>
      <c r="M31" s="469"/>
      <c r="N31" s="466"/>
      <c r="O31" s="463"/>
      <c r="P31" s="466"/>
      <c r="Q31" s="463"/>
      <c r="R31" s="463"/>
      <c r="S31" s="463"/>
      <c r="T31" s="470"/>
      <c r="U31" s="321"/>
    </row>
    <row r="32" spans="1:21" ht="12.75">
      <c r="A32" s="462">
        <v>23</v>
      </c>
      <c r="B32" s="471" t="s">
        <v>1167</v>
      </c>
      <c r="C32" s="464">
        <f t="shared" si="1"/>
        <v>9</v>
      </c>
      <c r="D32" s="465">
        <f t="shared" si="2"/>
        <v>7</v>
      </c>
      <c r="E32" s="472"/>
      <c r="F32" s="471">
        <v>2</v>
      </c>
      <c r="G32" s="473"/>
      <c r="H32" s="471"/>
      <c r="I32" s="472">
        <v>7</v>
      </c>
      <c r="J32" s="468">
        <v>7</v>
      </c>
      <c r="K32" s="466"/>
      <c r="L32" s="463"/>
      <c r="M32" s="469"/>
      <c r="N32" s="466"/>
      <c r="O32" s="463"/>
      <c r="P32" s="472"/>
      <c r="Q32" s="463"/>
      <c r="R32" s="463"/>
      <c r="S32" s="463"/>
      <c r="T32" s="470"/>
      <c r="U32" s="321"/>
    </row>
    <row r="33" spans="1:21" ht="12.75">
      <c r="A33" s="322">
        <v>24</v>
      </c>
      <c r="B33" s="463" t="s">
        <v>1168</v>
      </c>
      <c r="C33" s="464">
        <f t="shared" si="1"/>
        <v>45</v>
      </c>
      <c r="D33" s="465">
        <f t="shared" si="2"/>
        <v>10</v>
      </c>
      <c r="E33" s="466"/>
      <c r="F33" s="463">
        <v>11</v>
      </c>
      <c r="G33" s="467">
        <v>2</v>
      </c>
      <c r="H33" s="463"/>
      <c r="I33" s="466">
        <v>4</v>
      </c>
      <c r="J33" s="468">
        <v>4</v>
      </c>
      <c r="K33" s="466"/>
      <c r="L33" s="463">
        <v>29</v>
      </c>
      <c r="M33" s="469">
        <v>4</v>
      </c>
      <c r="N33" s="466"/>
      <c r="O33" s="463"/>
      <c r="P33" s="466"/>
      <c r="Q33" s="463"/>
      <c r="R33" s="463">
        <v>1</v>
      </c>
      <c r="S33" s="463">
        <v>1</v>
      </c>
      <c r="T33" s="470"/>
      <c r="U33" s="321"/>
    </row>
    <row r="34" spans="1:21" ht="12.75">
      <c r="A34" s="462">
        <v>25</v>
      </c>
      <c r="B34" s="471" t="s">
        <v>1169</v>
      </c>
      <c r="C34" s="464">
        <f t="shared" si="1"/>
        <v>367</v>
      </c>
      <c r="D34" s="465">
        <f t="shared" si="2"/>
        <v>392</v>
      </c>
      <c r="E34" s="466"/>
      <c r="F34" s="463">
        <v>34</v>
      </c>
      <c r="G34" s="467">
        <v>34</v>
      </c>
      <c r="H34" s="463"/>
      <c r="I34" s="466">
        <v>95</v>
      </c>
      <c r="J34" s="468">
        <v>93</v>
      </c>
      <c r="K34" s="466"/>
      <c r="L34" s="463">
        <v>236</v>
      </c>
      <c r="M34" s="469">
        <v>265</v>
      </c>
      <c r="N34" s="466"/>
      <c r="O34" s="463"/>
      <c r="P34" s="466"/>
      <c r="Q34" s="463"/>
      <c r="R34" s="463">
        <v>2</v>
      </c>
      <c r="S34" s="463">
        <v>2</v>
      </c>
      <c r="T34" s="470"/>
      <c r="U34" s="321"/>
    </row>
    <row r="35" spans="1:21" ht="11.25" customHeight="1">
      <c r="A35" s="462">
        <v>26</v>
      </c>
      <c r="B35" s="463" t="s">
        <v>1170</v>
      </c>
      <c r="C35" s="464">
        <f t="shared" si="1"/>
        <v>18</v>
      </c>
      <c r="D35" s="465">
        <f t="shared" si="2"/>
        <v>22</v>
      </c>
      <c r="E35" s="466"/>
      <c r="F35" s="463"/>
      <c r="G35" s="467"/>
      <c r="H35" s="463"/>
      <c r="I35" s="466">
        <v>1</v>
      </c>
      <c r="J35" s="468">
        <v>1</v>
      </c>
      <c r="K35" s="466"/>
      <c r="L35" s="463">
        <v>17</v>
      </c>
      <c r="M35" s="469">
        <v>21</v>
      </c>
      <c r="N35" s="466"/>
      <c r="O35" s="463"/>
      <c r="P35" s="466"/>
      <c r="Q35" s="463"/>
      <c r="R35" s="463"/>
      <c r="S35" s="463"/>
      <c r="T35" s="470"/>
      <c r="U35" s="321"/>
    </row>
    <row r="36" spans="1:21" ht="11.25" customHeight="1">
      <c r="A36" s="462">
        <v>27</v>
      </c>
      <c r="B36" s="463" t="s">
        <v>1171</v>
      </c>
      <c r="C36" s="464"/>
      <c r="D36" s="465"/>
      <c r="E36" s="466"/>
      <c r="F36" s="463"/>
      <c r="G36" s="467"/>
      <c r="H36" s="463"/>
      <c r="I36" s="466"/>
      <c r="J36" s="468"/>
      <c r="K36" s="466"/>
      <c r="L36" s="463"/>
      <c r="M36" s="469"/>
      <c r="N36" s="466"/>
      <c r="O36" s="463"/>
      <c r="P36" s="466"/>
      <c r="Q36" s="463"/>
      <c r="R36" s="463"/>
      <c r="S36" s="463"/>
      <c r="T36" s="470"/>
      <c r="U36" s="321"/>
    </row>
    <row r="37" spans="1:24" ht="12.75">
      <c r="A37" s="462">
        <v>28</v>
      </c>
      <c r="B37" s="463" t="s">
        <v>1172</v>
      </c>
      <c r="C37" s="616"/>
      <c r="D37" s="465"/>
      <c r="E37" s="472"/>
      <c r="F37" s="463"/>
      <c r="G37" s="467"/>
      <c r="H37" s="463"/>
      <c r="I37" s="472"/>
      <c r="J37" s="468"/>
      <c r="K37" s="466"/>
      <c r="L37" s="463"/>
      <c r="M37" s="469"/>
      <c r="N37" s="466"/>
      <c r="O37" s="463"/>
      <c r="P37" s="472"/>
      <c r="Q37" s="463"/>
      <c r="R37" s="463"/>
      <c r="S37" s="463"/>
      <c r="T37" s="470"/>
      <c r="U37" s="321"/>
      <c r="W37" s="320">
        <v>0</v>
      </c>
      <c r="X37" s="8">
        <f>C37-W37</f>
        <v>0</v>
      </c>
    </row>
    <row r="38" spans="1:24" ht="11.25" customHeight="1">
      <c r="A38" s="462">
        <v>29</v>
      </c>
      <c r="B38" s="463" t="s">
        <v>1173</v>
      </c>
      <c r="C38" s="616">
        <f t="shared" si="1"/>
        <v>2</v>
      </c>
      <c r="D38" s="465"/>
      <c r="E38" s="463"/>
      <c r="F38" s="471">
        <v>1</v>
      </c>
      <c r="G38" s="467"/>
      <c r="H38" s="471"/>
      <c r="I38" s="466">
        <v>1</v>
      </c>
      <c r="J38" s="468"/>
      <c r="K38" s="466"/>
      <c r="L38" s="463"/>
      <c r="M38" s="469"/>
      <c r="N38" s="466"/>
      <c r="O38" s="463"/>
      <c r="P38" s="466"/>
      <c r="Q38" s="463"/>
      <c r="R38" s="463"/>
      <c r="S38" s="463"/>
      <c r="T38" s="470"/>
      <c r="U38" s="321"/>
      <c r="V38" s="8">
        <f>SUM(C37:C40)</f>
        <v>86</v>
      </c>
      <c r="W38" s="320">
        <v>1</v>
      </c>
      <c r="X38" s="8">
        <f>C38-W38</f>
        <v>1</v>
      </c>
    </row>
    <row r="39" spans="1:24" ht="11.25" customHeight="1">
      <c r="A39" s="462">
        <v>30</v>
      </c>
      <c r="B39" s="471" t="s">
        <v>1174</v>
      </c>
      <c r="C39" s="616">
        <f t="shared" si="1"/>
        <v>15</v>
      </c>
      <c r="D39" s="465">
        <f t="shared" si="2"/>
        <v>6</v>
      </c>
      <c r="E39" s="472"/>
      <c r="F39" s="463">
        <v>8</v>
      </c>
      <c r="G39" s="467">
        <v>4</v>
      </c>
      <c r="H39" s="463"/>
      <c r="I39" s="466">
        <v>7</v>
      </c>
      <c r="J39" s="468">
        <v>2</v>
      </c>
      <c r="K39" s="466"/>
      <c r="L39" s="463"/>
      <c r="M39" s="469"/>
      <c r="N39" s="466"/>
      <c r="O39" s="463"/>
      <c r="P39" s="466"/>
      <c r="Q39" s="463"/>
      <c r="R39" s="463"/>
      <c r="S39" s="463"/>
      <c r="T39" s="470"/>
      <c r="U39" s="321"/>
      <c r="W39" s="320">
        <v>17</v>
      </c>
      <c r="X39" s="8">
        <f>C39-W39</f>
        <v>-2</v>
      </c>
    </row>
    <row r="40" spans="1:24" ht="11.25" customHeight="1">
      <c r="A40" s="462">
        <v>31</v>
      </c>
      <c r="B40" s="463" t="s">
        <v>1175</v>
      </c>
      <c r="C40" s="616">
        <f t="shared" si="1"/>
        <v>69</v>
      </c>
      <c r="D40" s="465">
        <f t="shared" si="2"/>
        <v>20</v>
      </c>
      <c r="E40" s="466"/>
      <c r="F40" s="463">
        <v>17</v>
      </c>
      <c r="G40" s="467">
        <v>11</v>
      </c>
      <c r="H40" s="463"/>
      <c r="I40" s="466">
        <v>21</v>
      </c>
      <c r="J40" s="468">
        <v>9</v>
      </c>
      <c r="K40" s="466"/>
      <c r="L40" s="463"/>
      <c r="M40" s="469"/>
      <c r="N40" s="466"/>
      <c r="O40" s="463"/>
      <c r="P40" s="466"/>
      <c r="Q40" s="463"/>
      <c r="R40" s="463">
        <v>31</v>
      </c>
      <c r="S40" s="463">
        <v>1</v>
      </c>
      <c r="T40" s="470"/>
      <c r="U40" s="321"/>
      <c r="W40" s="320">
        <v>37</v>
      </c>
      <c r="X40" s="8">
        <f>C40-W40</f>
        <v>32</v>
      </c>
    </row>
    <row r="41" spans="1:24" ht="11.25" customHeight="1">
      <c r="A41" s="462">
        <v>32</v>
      </c>
      <c r="B41" s="471" t="s">
        <v>1176</v>
      </c>
      <c r="C41" s="464"/>
      <c r="D41" s="465"/>
      <c r="E41" s="472"/>
      <c r="F41" s="471"/>
      <c r="G41" s="467"/>
      <c r="H41" s="471"/>
      <c r="I41" s="472"/>
      <c r="J41" s="468"/>
      <c r="K41" s="466"/>
      <c r="L41" s="463"/>
      <c r="M41" s="469"/>
      <c r="N41" s="466"/>
      <c r="O41" s="463"/>
      <c r="P41" s="472"/>
      <c r="Q41" s="463"/>
      <c r="R41" s="463"/>
      <c r="S41" s="463"/>
      <c r="T41" s="470"/>
      <c r="U41" s="321"/>
      <c r="W41" s="320">
        <v>0</v>
      </c>
      <c r="X41" s="8">
        <f>C41-W41</f>
        <v>0</v>
      </c>
    </row>
    <row r="42" spans="1:23" ht="11.25" customHeight="1">
      <c r="A42" s="462">
        <v>33</v>
      </c>
      <c r="B42" s="463" t="s">
        <v>1177</v>
      </c>
      <c r="C42" s="464">
        <f t="shared" si="1"/>
        <v>235</v>
      </c>
      <c r="D42" s="465">
        <f t="shared" si="2"/>
        <v>180</v>
      </c>
      <c r="E42" s="463"/>
      <c r="F42" s="463">
        <v>65</v>
      </c>
      <c r="G42" s="467">
        <v>50</v>
      </c>
      <c r="H42" s="463"/>
      <c r="I42" s="466">
        <v>100</v>
      </c>
      <c r="J42" s="468">
        <v>79</v>
      </c>
      <c r="K42" s="466"/>
      <c r="L42" s="463">
        <v>67</v>
      </c>
      <c r="M42" s="469">
        <v>51</v>
      </c>
      <c r="N42" s="466"/>
      <c r="O42" s="463"/>
      <c r="P42" s="466"/>
      <c r="Q42" s="463"/>
      <c r="R42" s="463">
        <v>3</v>
      </c>
      <c r="S42" s="463">
        <v>3</v>
      </c>
      <c r="T42" s="470"/>
      <c r="U42" s="321"/>
      <c r="W42" s="8">
        <f>SUM(W37:W41)</f>
        <v>55</v>
      </c>
    </row>
    <row r="43" spans="1:24" ht="11.25" customHeight="1">
      <c r="A43" s="462">
        <v>34</v>
      </c>
      <c r="B43" s="463" t="s">
        <v>1178</v>
      </c>
      <c r="C43" s="464">
        <f t="shared" si="1"/>
        <v>61</v>
      </c>
      <c r="D43" s="465">
        <f t="shared" si="2"/>
        <v>48</v>
      </c>
      <c r="E43" s="466"/>
      <c r="F43" s="463">
        <v>16</v>
      </c>
      <c r="G43" s="467">
        <v>14</v>
      </c>
      <c r="H43" s="463"/>
      <c r="I43" s="466">
        <v>21</v>
      </c>
      <c r="J43" s="468">
        <v>14</v>
      </c>
      <c r="K43" s="466"/>
      <c r="L43" s="463">
        <v>10</v>
      </c>
      <c r="M43" s="469">
        <v>9</v>
      </c>
      <c r="N43" s="466"/>
      <c r="O43" s="463">
        <v>11</v>
      </c>
      <c r="P43" s="466">
        <v>11</v>
      </c>
      <c r="Q43" s="463"/>
      <c r="R43" s="463">
        <v>3</v>
      </c>
      <c r="S43" s="463">
        <v>3</v>
      </c>
      <c r="T43" s="470"/>
      <c r="U43" s="321"/>
      <c r="X43" s="184">
        <f>SUM(X37:X42)</f>
        <v>31</v>
      </c>
    </row>
    <row r="44" spans="1:24" ht="11.25" customHeight="1">
      <c r="A44" s="474">
        <v>35</v>
      </c>
      <c r="B44" s="475" t="s">
        <v>1179</v>
      </c>
      <c r="C44" s="466">
        <f t="shared" si="1"/>
        <v>13</v>
      </c>
      <c r="D44" s="463">
        <f t="shared" si="2"/>
        <v>13</v>
      </c>
      <c r="E44" s="476"/>
      <c r="F44" s="475"/>
      <c r="G44" s="477"/>
      <c r="H44" s="475"/>
      <c r="I44" s="476"/>
      <c r="J44" s="478"/>
      <c r="K44" s="476"/>
      <c r="L44" s="475"/>
      <c r="M44" s="479"/>
      <c r="N44" s="476"/>
      <c r="O44" s="475">
        <v>13</v>
      </c>
      <c r="P44" s="476">
        <v>13</v>
      </c>
      <c r="Q44" s="475"/>
      <c r="R44" s="463"/>
      <c r="S44" s="463"/>
      <c r="T44" s="479"/>
      <c r="U44" s="321"/>
      <c r="X44" s="8" t="s">
        <v>1180</v>
      </c>
    </row>
    <row r="45" spans="1:21" ht="10.5" customHeight="1">
      <c r="A45" s="323">
        <v>36</v>
      </c>
      <c r="B45" s="324" t="s">
        <v>1181</v>
      </c>
      <c r="C45" s="482">
        <f t="shared" si="1"/>
        <v>923</v>
      </c>
      <c r="D45" s="481">
        <f t="shared" si="2"/>
        <v>658</v>
      </c>
      <c r="E45" s="325"/>
      <c r="F45" s="324">
        <v>362</v>
      </c>
      <c r="G45" s="484">
        <v>269</v>
      </c>
      <c r="H45" s="324"/>
      <c r="I45" s="325">
        <v>409</v>
      </c>
      <c r="J45" s="485">
        <v>305</v>
      </c>
      <c r="K45" s="325"/>
      <c r="L45" s="324"/>
      <c r="M45" s="326"/>
      <c r="N45" s="325"/>
      <c r="O45" s="324">
        <v>117</v>
      </c>
      <c r="P45" s="325">
        <v>84</v>
      </c>
      <c r="Q45" s="324"/>
      <c r="R45" s="324">
        <v>35</v>
      </c>
      <c r="S45" s="324">
        <v>35</v>
      </c>
      <c r="T45" s="326"/>
      <c r="U45" s="321"/>
    </row>
    <row r="46" spans="1:21" ht="2.25" customHeight="1" hidden="1">
      <c r="A46" s="480"/>
      <c r="B46" s="481"/>
      <c r="C46" s="482"/>
      <c r="D46" s="481"/>
      <c r="E46" s="482"/>
      <c r="F46" s="481"/>
      <c r="G46" s="482"/>
      <c r="H46" s="481"/>
      <c r="I46" s="482"/>
      <c r="J46" s="481"/>
      <c r="K46" s="482"/>
      <c r="L46" s="481"/>
      <c r="M46" s="481"/>
      <c r="N46" s="482"/>
      <c r="O46" s="481"/>
      <c r="P46" s="482"/>
      <c r="Q46" s="481"/>
      <c r="R46" s="481"/>
      <c r="S46" s="481"/>
      <c r="T46" s="483"/>
      <c r="U46" s="327"/>
    </row>
  </sheetData>
  <sheetProtection/>
  <mergeCells count="22">
    <mergeCell ref="C5:E5"/>
    <mergeCell ref="L6:L7"/>
    <mergeCell ref="M6:N6"/>
    <mergeCell ref="O6:O7"/>
    <mergeCell ref="A2:T2"/>
    <mergeCell ref="A3:T3"/>
    <mergeCell ref="A5:A7"/>
    <mergeCell ref="B5:B7"/>
    <mergeCell ref="F5:H5"/>
    <mergeCell ref="I5:K5"/>
    <mergeCell ref="L5:N5"/>
    <mergeCell ref="P6:Q6"/>
    <mergeCell ref="R6:R7"/>
    <mergeCell ref="S6:T6"/>
    <mergeCell ref="R5:T5"/>
    <mergeCell ref="O5:Q5"/>
    <mergeCell ref="C6:C7"/>
    <mergeCell ref="D6:E6"/>
    <mergeCell ref="F6:F7"/>
    <mergeCell ref="G6:H6"/>
    <mergeCell ref="I6:I7"/>
    <mergeCell ref="J6:K6"/>
  </mergeCells>
  <printOptions/>
  <pageMargins left="0.45" right="0.2" top="0.5" bottom="0.5" header="0.3" footer="0.3"/>
  <pageSetup horizontalDpi="600" verticalDpi="600" orientation="landscape" scale="95" r:id="rId1"/>
</worksheet>
</file>

<file path=xl/worksheets/sheet7.xml><?xml version="1.0" encoding="utf-8"?>
<worksheet xmlns="http://schemas.openxmlformats.org/spreadsheetml/2006/main" xmlns:r="http://schemas.openxmlformats.org/officeDocument/2006/relationships">
  <sheetPr>
    <tabColor rgb="FFFF0000"/>
  </sheetPr>
  <dimension ref="A1:S28"/>
  <sheetViews>
    <sheetView zoomScalePageLayoutView="0" workbookViewId="0" topLeftCell="A1">
      <pane ySplit="9" topLeftCell="A10" activePane="bottomLeft" state="frozen"/>
      <selection pane="topLeft" activeCell="A1" sqref="A1"/>
      <selection pane="bottomLeft" activeCell="D26" sqref="D26"/>
    </sheetView>
  </sheetViews>
  <sheetFormatPr defaultColWidth="9.140625" defaultRowHeight="12.75"/>
  <cols>
    <col min="1" max="1" width="5.140625" style="8" customWidth="1"/>
    <col min="2" max="2" width="19.7109375" style="8" customWidth="1"/>
    <col min="3" max="3" width="10.140625" style="8" customWidth="1"/>
    <col min="4" max="4" width="6.7109375" style="8" customWidth="1"/>
    <col min="5" max="5" width="7.7109375" style="8" customWidth="1"/>
    <col min="6" max="6" width="6.8515625" style="8" customWidth="1"/>
    <col min="7" max="7" width="7.28125" style="8" customWidth="1"/>
    <col min="8" max="8" width="8.57421875" style="8" customWidth="1"/>
    <col min="9" max="9" width="9.28125" style="8" customWidth="1"/>
    <col min="10" max="10" width="8.8515625" style="8" customWidth="1"/>
    <col min="11" max="11" width="6.57421875" style="8" customWidth="1"/>
    <col min="12" max="12" width="8.421875" style="8" customWidth="1"/>
    <col min="13" max="13" width="9.00390625" style="8" customWidth="1"/>
    <col min="14" max="14" width="9.7109375" style="8" customWidth="1"/>
    <col min="15" max="15" width="8.421875" style="8" customWidth="1"/>
    <col min="16" max="16" width="8.28125" style="8" customWidth="1"/>
    <col min="17" max="16384" width="9.140625" style="8" customWidth="1"/>
  </cols>
  <sheetData>
    <row r="1" spans="1:16" ht="12.75">
      <c r="A1" s="239"/>
      <c r="B1" s="239"/>
      <c r="C1" s="239"/>
      <c r="D1" s="239"/>
      <c r="E1" s="239"/>
      <c r="F1" s="239"/>
      <c r="G1" s="239"/>
      <c r="H1" s="239"/>
      <c r="I1" s="125"/>
      <c r="J1" s="125"/>
      <c r="K1" s="125"/>
      <c r="L1" s="125"/>
      <c r="M1" s="125"/>
      <c r="N1" s="125"/>
      <c r="O1" s="125"/>
      <c r="P1" s="125"/>
    </row>
    <row r="2" spans="1:16" ht="15.75">
      <c r="A2" s="126" t="s">
        <v>271</v>
      </c>
      <c r="B2" s="127"/>
      <c r="C2" s="127"/>
      <c r="D2" s="127"/>
      <c r="E2" s="127"/>
      <c r="F2" s="127"/>
      <c r="G2" s="127"/>
      <c r="H2" s="127"/>
      <c r="I2" s="128"/>
      <c r="J2" s="128"/>
      <c r="K2" s="128"/>
      <c r="L2" s="128"/>
      <c r="M2" s="128"/>
      <c r="N2" s="128"/>
      <c r="O2" s="128"/>
      <c r="P2" s="128"/>
    </row>
    <row r="3" spans="1:16" ht="15.75">
      <c r="A3" s="683" t="s">
        <v>284</v>
      </c>
      <c r="B3" s="683"/>
      <c r="C3" s="683"/>
      <c r="D3" s="683"/>
      <c r="E3" s="683"/>
      <c r="F3" s="683"/>
      <c r="G3" s="683"/>
      <c r="H3" s="683"/>
      <c r="I3" s="683"/>
      <c r="J3" s="683"/>
      <c r="K3" s="683"/>
      <c r="L3" s="683"/>
      <c r="M3" s="683"/>
      <c r="N3" s="683"/>
      <c r="O3" s="683"/>
      <c r="P3" s="683"/>
    </row>
    <row r="4" spans="1:16" ht="15.75">
      <c r="A4" s="691" t="s">
        <v>1258</v>
      </c>
      <c r="B4" s="691"/>
      <c r="C4" s="691"/>
      <c r="D4" s="691"/>
      <c r="E4" s="691"/>
      <c r="F4" s="691"/>
      <c r="G4" s="691"/>
      <c r="H4" s="691"/>
      <c r="I4" s="691"/>
      <c r="J4" s="691"/>
      <c r="K4" s="691"/>
      <c r="L4" s="691"/>
      <c r="M4" s="691"/>
      <c r="N4" s="691"/>
      <c r="O4" s="691"/>
      <c r="P4" s="691"/>
    </row>
    <row r="5" spans="1:16" ht="12.75">
      <c r="A5" s="684" t="s">
        <v>73</v>
      </c>
      <c r="B5" s="684" t="s">
        <v>97</v>
      </c>
      <c r="C5" s="687" t="s">
        <v>101</v>
      </c>
      <c r="D5" s="688"/>
      <c r="E5" s="687" t="s">
        <v>12</v>
      </c>
      <c r="F5" s="688"/>
      <c r="G5" s="695" t="s">
        <v>13</v>
      </c>
      <c r="H5" s="687" t="s">
        <v>14</v>
      </c>
      <c r="I5" s="688"/>
      <c r="J5" s="695" t="s">
        <v>263</v>
      </c>
      <c r="K5" s="692" t="s">
        <v>102</v>
      </c>
      <c r="L5" s="693"/>
      <c r="M5" s="693"/>
      <c r="N5" s="693"/>
      <c r="O5" s="693"/>
      <c r="P5" s="694"/>
    </row>
    <row r="6" spans="1:16" ht="12.75">
      <c r="A6" s="685"/>
      <c r="B6" s="685"/>
      <c r="C6" s="689"/>
      <c r="D6" s="690"/>
      <c r="E6" s="689"/>
      <c r="F6" s="690"/>
      <c r="G6" s="696"/>
      <c r="H6" s="689"/>
      <c r="I6" s="690"/>
      <c r="J6" s="696"/>
      <c r="K6" s="684" t="s">
        <v>23</v>
      </c>
      <c r="L6" s="684" t="s">
        <v>24</v>
      </c>
      <c r="M6" s="684" t="s">
        <v>264</v>
      </c>
      <c r="N6" s="684" t="s">
        <v>30</v>
      </c>
      <c r="O6" s="684" t="s">
        <v>25</v>
      </c>
      <c r="P6" s="684" t="s">
        <v>26</v>
      </c>
    </row>
    <row r="7" spans="1:16" ht="12.75">
      <c r="A7" s="685"/>
      <c r="B7" s="685"/>
      <c r="C7" s="684" t="s">
        <v>82</v>
      </c>
      <c r="D7" s="684" t="s">
        <v>103</v>
      </c>
      <c r="E7" s="684" t="s">
        <v>90</v>
      </c>
      <c r="F7" s="684" t="s">
        <v>29</v>
      </c>
      <c r="G7" s="696"/>
      <c r="H7" s="684" t="s">
        <v>82</v>
      </c>
      <c r="I7" s="684" t="s">
        <v>0</v>
      </c>
      <c r="J7" s="696"/>
      <c r="K7" s="685"/>
      <c r="L7" s="685"/>
      <c r="M7" s="685"/>
      <c r="N7" s="685"/>
      <c r="O7" s="685"/>
      <c r="P7" s="685"/>
    </row>
    <row r="8" spans="1:16" ht="12.75">
      <c r="A8" s="685"/>
      <c r="B8" s="685"/>
      <c r="C8" s="685"/>
      <c r="D8" s="685"/>
      <c r="E8" s="685"/>
      <c r="F8" s="685"/>
      <c r="G8" s="696"/>
      <c r="H8" s="685"/>
      <c r="I8" s="685"/>
      <c r="J8" s="696"/>
      <c r="K8" s="685"/>
      <c r="L8" s="685"/>
      <c r="M8" s="685"/>
      <c r="N8" s="685"/>
      <c r="O8" s="685"/>
      <c r="P8" s="685"/>
    </row>
    <row r="9" spans="1:16" ht="45.75" customHeight="1">
      <c r="A9" s="686"/>
      <c r="B9" s="686"/>
      <c r="C9" s="686"/>
      <c r="D9" s="686"/>
      <c r="E9" s="686"/>
      <c r="F9" s="686"/>
      <c r="G9" s="697"/>
      <c r="H9" s="686"/>
      <c r="I9" s="686"/>
      <c r="J9" s="697"/>
      <c r="K9" s="686"/>
      <c r="L9" s="686"/>
      <c r="M9" s="686"/>
      <c r="N9" s="686"/>
      <c r="O9" s="686"/>
      <c r="P9" s="686"/>
    </row>
    <row r="10" spans="1:16" ht="12.75">
      <c r="A10" s="129">
        <v>1</v>
      </c>
      <c r="B10" s="129">
        <v>2</v>
      </c>
      <c r="C10" s="129">
        <v>3</v>
      </c>
      <c r="D10" s="129">
        <v>4</v>
      </c>
      <c r="E10" s="129">
        <v>5</v>
      </c>
      <c r="F10" s="129">
        <v>6</v>
      </c>
      <c r="G10" s="129">
        <v>7</v>
      </c>
      <c r="H10" s="130">
        <v>8</v>
      </c>
      <c r="I10" s="129">
        <v>9</v>
      </c>
      <c r="J10" s="129">
        <v>10</v>
      </c>
      <c r="K10" s="129">
        <v>11</v>
      </c>
      <c r="L10" s="129">
        <v>12</v>
      </c>
      <c r="M10" s="129">
        <v>13</v>
      </c>
      <c r="N10" s="129">
        <v>14</v>
      </c>
      <c r="O10" s="129">
        <v>15</v>
      </c>
      <c r="P10" s="129">
        <v>16</v>
      </c>
    </row>
    <row r="11" spans="1:16" ht="21" customHeight="1">
      <c r="A11" s="392"/>
      <c r="B11" s="246" t="s">
        <v>277</v>
      </c>
      <c r="C11" s="248">
        <f>C15</f>
        <v>30354</v>
      </c>
      <c r="D11" s="246">
        <f>D15</f>
        <v>310</v>
      </c>
      <c r="E11" s="248">
        <f>E13+E15</f>
        <v>805</v>
      </c>
      <c r="F11" s="248">
        <v>5</v>
      </c>
      <c r="G11" s="248">
        <v>5</v>
      </c>
      <c r="H11" s="248">
        <f aca="true" t="shared" si="0" ref="H11:O11">H13+H15</f>
        <v>104484</v>
      </c>
      <c r="I11" s="248">
        <f t="shared" si="0"/>
        <v>71257</v>
      </c>
      <c r="J11" s="248">
        <f t="shared" si="0"/>
        <v>26445</v>
      </c>
      <c r="K11" s="248">
        <f t="shared" si="0"/>
        <v>161</v>
      </c>
      <c r="L11" s="248">
        <f t="shared" si="0"/>
        <v>24578</v>
      </c>
      <c r="M11" s="248">
        <f t="shared" si="0"/>
        <v>23591</v>
      </c>
      <c r="N11" s="248">
        <f t="shared" si="0"/>
        <v>2854</v>
      </c>
      <c r="O11" s="248">
        <f t="shared" si="0"/>
        <v>23253</v>
      </c>
      <c r="P11" s="248">
        <v>0</v>
      </c>
    </row>
    <row r="12" spans="1:16" ht="15.75">
      <c r="A12" s="186" t="s">
        <v>71</v>
      </c>
      <c r="B12" s="187" t="s">
        <v>236</v>
      </c>
      <c r="C12" s="188"/>
      <c r="D12" s="188"/>
      <c r="E12" s="187"/>
      <c r="F12" s="187"/>
      <c r="G12" s="249"/>
      <c r="H12" s="249"/>
      <c r="I12" s="249"/>
      <c r="J12" s="249"/>
      <c r="K12" s="249"/>
      <c r="L12" s="249"/>
      <c r="M12" s="249"/>
      <c r="N12" s="249"/>
      <c r="O12" s="249"/>
      <c r="P12" s="249"/>
    </row>
    <row r="13" spans="1:16" ht="15.75">
      <c r="A13" s="186" t="s">
        <v>74</v>
      </c>
      <c r="B13" s="187" t="s">
        <v>234</v>
      </c>
      <c r="C13" s="188"/>
      <c r="D13" s="188"/>
      <c r="E13" s="187">
        <f>E14</f>
        <v>805</v>
      </c>
      <c r="F13" s="187">
        <v>5</v>
      </c>
      <c r="G13" s="187">
        <v>5</v>
      </c>
      <c r="H13" s="187">
        <f>H14</f>
        <v>6485</v>
      </c>
      <c r="I13" s="187">
        <f>I14</f>
        <v>6458</v>
      </c>
      <c r="J13" s="187">
        <f>J14</f>
        <v>5104</v>
      </c>
      <c r="K13" s="187">
        <f>K14</f>
        <v>15</v>
      </c>
      <c r="L13" s="187">
        <v>3470</v>
      </c>
      <c r="M13" s="187">
        <f>M14</f>
        <v>4000</v>
      </c>
      <c r="N13" s="187">
        <v>831</v>
      </c>
      <c r="O13" s="187">
        <f>O14</f>
        <v>5104</v>
      </c>
      <c r="P13" s="187">
        <v>0</v>
      </c>
    </row>
    <row r="14" spans="1:16" ht="15.75">
      <c r="A14" s="186"/>
      <c r="B14" s="189" t="s">
        <v>313</v>
      </c>
      <c r="C14" s="188"/>
      <c r="D14" s="188"/>
      <c r="E14" s="189">
        <v>805</v>
      </c>
      <c r="F14" s="189">
        <v>5</v>
      </c>
      <c r="G14" s="189">
        <v>5</v>
      </c>
      <c r="H14" s="189">
        <v>6485</v>
      </c>
      <c r="I14" s="189">
        <v>6458</v>
      </c>
      <c r="J14" s="189">
        <v>5104</v>
      </c>
      <c r="K14" s="189">
        <v>15</v>
      </c>
      <c r="L14" s="189">
        <v>5104</v>
      </c>
      <c r="M14" s="189">
        <v>4000</v>
      </c>
      <c r="N14" s="189">
        <v>831</v>
      </c>
      <c r="O14" s="189">
        <v>5104</v>
      </c>
      <c r="P14" s="189">
        <v>0</v>
      </c>
    </row>
    <row r="15" spans="1:16" ht="15.75">
      <c r="A15" s="186" t="s">
        <v>75</v>
      </c>
      <c r="B15" s="187" t="s">
        <v>237</v>
      </c>
      <c r="C15" s="187">
        <f>C16+C17+C18+C19+C20+C21+C22+C23+C24+C25+C26+C27+C28</f>
        <v>30354</v>
      </c>
      <c r="D15" s="187">
        <f>D16+D17+D18+D19+D20+D21+D22+D23+D24+D25+D26+D27+D28</f>
        <v>310</v>
      </c>
      <c r="E15" s="187">
        <f>E16+E17+E18+E19+E20+E21+E22+E23+E24+E25+E26+E27+E28</f>
        <v>0</v>
      </c>
      <c r="F15" s="187"/>
      <c r="G15" s="187"/>
      <c r="H15" s="187">
        <f>H16+H17+H18+H19+H20+H21+H22+H23+H24+H25+H26+H27+H28</f>
        <v>97999</v>
      </c>
      <c r="I15" s="187">
        <f>I16+I17+I18+I19+I20+I21+I23+I24+I25+I26+I27+I28</f>
        <v>64799</v>
      </c>
      <c r="J15" s="187">
        <f>J16+J17+J18+J19+J20+J21+J22+J23+J24+J25+J26+J27+J28</f>
        <v>21341</v>
      </c>
      <c r="K15" s="187">
        <f>K16+K17+K19+K20+K21+K22+K23+K24+K25+K26+K27+K28+K18</f>
        <v>146</v>
      </c>
      <c r="L15" s="187">
        <f>L16+L17+L18+L19+L20+L21+L22+L23+L24+L25+L26+L27+L28</f>
        <v>21108</v>
      </c>
      <c r="M15" s="187">
        <f>M16+M17+M18+M19+M20+M21+M22+M23+M24+M25+M26+M27+M28</f>
        <v>19591</v>
      </c>
      <c r="N15" s="187">
        <f>N16+N17+N18+N19+N20+N21+N22+N23+N24+N25+N26+N27+N28</f>
        <v>2023</v>
      </c>
      <c r="O15" s="187">
        <f>O16+O17+O18+O19+O20+O21+O22+O23+O24+O25+O26+O27+O28</f>
        <v>18149</v>
      </c>
      <c r="P15" s="187">
        <v>0</v>
      </c>
    </row>
    <row r="16" spans="1:19" ht="15.75">
      <c r="A16" s="390">
        <v>1</v>
      </c>
      <c r="B16" s="247" t="s">
        <v>294</v>
      </c>
      <c r="C16" s="247">
        <v>724</v>
      </c>
      <c r="D16" s="247">
        <v>19</v>
      </c>
      <c r="E16" s="247">
        <v>0</v>
      </c>
      <c r="F16" s="247">
        <v>0</v>
      </c>
      <c r="G16" s="247">
        <v>0</v>
      </c>
      <c r="H16" s="247">
        <v>1990</v>
      </c>
      <c r="I16" s="247">
        <v>1990</v>
      </c>
      <c r="J16" s="247">
        <v>207</v>
      </c>
      <c r="K16" s="247">
        <v>2</v>
      </c>
      <c r="L16" s="247">
        <v>207</v>
      </c>
      <c r="M16" s="393">
        <v>203</v>
      </c>
      <c r="N16" s="247">
        <v>95</v>
      </c>
      <c r="O16" s="247">
        <v>174</v>
      </c>
      <c r="P16" s="247">
        <v>0</v>
      </c>
      <c r="S16" s="8" t="s">
        <v>340</v>
      </c>
    </row>
    <row r="17" spans="1:16" ht="15.75">
      <c r="A17" s="390">
        <v>2</v>
      </c>
      <c r="B17" s="247" t="s">
        <v>293</v>
      </c>
      <c r="C17" s="247">
        <v>3194</v>
      </c>
      <c r="D17" s="247">
        <v>24</v>
      </c>
      <c r="E17" s="247">
        <v>0</v>
      </c>
      <c r="F17" s="247">
        <v>0</v>
      </c>
      <c r="G17" s="247">
        <v>0</v>
      </c>
      <c r="H17" s="247">
        <v>9197</v>
      </c>
      <c r="I17" s="247">
        <v>6393</v>
      </c>
      <c r="J17" s="247">
        <v>2301</v>
      </c>
      <c r="K17" s="247">
        <v>10</v>
      </c>
      <c r="L17" s="247">
        <v>2210</v>
      </c>
      <c r="M17" s="247">
        <v>2095</v>
      </c>
      <c r="N17" s="247">
        <v>199</v>
      </c>
      <c r="O17" s="247">
        <v>1970</v>
      </c>
      <c r="P17" s="247">
        <v>0</v>
      </c>
    </row>
    <row r="18" spans="1:16" s="190" customFormat="1" ht="15.75">
      <c r="A18" s="390">
        <v>3</v>
      </c>
      <c r="B18" s="247" t="s">
        <v>286</v>
      </c>
      <c r="C18" s="247">
        <v>3194</v>
      </c>
      <c r="D18" s="247">
        <v>5</v>
      </c>
      <c r="E18" s="247">
        <v>0</v>
      </c>
      <c r="F18" s="247">
        <v>0</v>
      </c>
      <c r="G18" s="247">
        <v>0</v>
      </c>
      <c r="H18" s="247">
        <v>8500</v>
      </c>
      <c r="I18" s="247">
        <v>8210</v>
      </c>
      <c r="J18" s="247">
        <v>1528</v>
      </c>
      <c r="K18" s="247">
        <v>23</v>
      </c>
      <c r="L18" s="247">
        <v>1528</v>
      </c>
      <c r="M18" s="247">
        <v>1395</v>
      </c>
      <c r="N18" s="247">
        <v>116</v>
      </c>
      <c r="O18" s="247">
        <v>1160</v>
      </c>
      <c r="P18" s="247">
        <v>0</v>
      </c>
    </row>
    <row r="19" spans="1:16" ht="15.75">
      <c r="A19" s="390">
        <v>4</v>
      </c>
      <c r="B19" s="394" t="s">
        <v>285</v>
      </c>
      <c r="C19" s="247">
        <v>3522</v>
      </c>
      <c r="D19" s="247">
        <v>33</v>
      </c>
      <c r="E19" s="247">
        <v>0</v>
      </c>
      <c r="F19" s="247">
        <v>0</v>
      </c>
      <c r="G19" s="247">
        <v>0</v>
      </c>
      <c r="H19" s="247">
        <v>9686</v>
      </c>
      <c r="I19" s="247">
        <v>7712</v>
      </c>
      <c r="J19" s="247">
        <v>1747</v>
      </c>
      <c r="K19" s="247">
        <v>11</v>
      </c>
      <c r="L19" s="247">
        <v>1747</v>
      </c>
      <c r="M19" s="247">
        <v>1710</v>
      </c>
      <c r="N19" s="247">
        <v>175</v>
      </c>
      <c r="O19" s="247">
        <v>1386</v>
      </c>
      <c r="P19" s="247">
        <v>0</v>
      </c>
    </row>
    <row r="20" spans="1:16" s="190" customFormat="1" ht="15.75">
      <c r="A20" s="390">
        <v>5</v>
      </c>
      <c r="B20" s="247" t="s">
        <v>297</v>
      </c>
      <c r="C20" s="247">
        <v>1433</v>
      </c>
      <c r="D20" s="247">
        <v>2</v>
      </c>
      <c r="E20" s="247">
        <v>0</v>
      </c>
      <c r="F20" s="247">
        <v>0</v>
      </c>
      <c r="G20" s="247">
        <v>0</v>
      </c>
      <c r="H20" s="247">
        <v>2359</v>
      </c>
      <c r="I20" s="247">
        <v>1987</v>
      </c>
      <c r="J20" s="247">
        <v>324</v>
      </c>
      <c r="K20" s="247">
        <v>2</v>
      </c>
      <c r="L20" s="247">
        <v>324</v>
      </c>
      <c r="M20" s="247">
        <v>295</v>
      </c>
      <c r="N20" s="247">
        <v>96</v>
      </c>
      <c r="O20" s="247">
        <v>264</v>
      </c>
      <c r="P20" s="247">
        <v>0</v>
      </c>
    </row>
    <row r="21" spans="1:17" ht="15.75">
      <c r="A21" s="390">
        <v>6</v>
      </c>
      <c r="B21" s="394" t="s">
        <v>287</v>
      </c>
      <c r="C21" s="247">
        <v>1839</v>
      </c>
      <c r="D21" s="247">
        <v>11</v>
      </c>
      <c r="E21" s="247">
        <v>0</v>
      </c>
      <c r="F21" s="247">
        <v>0</v>
      </c>
      <c r="G21" s="247">
        <v>0</v>
      </c>
      <c r="H21" s="247">
        <v>12809</v>
      </c>
      <c r="I21" s="247">
        <v>11757</v>
      </c>
      <c r="J21" s="247">
        <v>3092</v>
      </c>
      <c r="K21" s="247">
        <v>3</v>
      </c>
      <c r="L21" s="250">
        <v>3092</v>
      </c>
      <c r="M21" s="247">
        <v>2895</v>
      </c>
      <c r="N21" s="247">
        <v>189</v>
      </c>
      <c r="O21" s="247">
        <v>3034</v>
      </c>
      <c r="P21" s="247">
        <v>0</v>
      </c>
      <c r="Q21" s="192"/>
    </row>
    <row r="22" spans="1:16" ht="15.75">
      <c r="A22" s="390">
        <v>7</v>
      </c>
      <c r="B22" s="247" t="s">
        <v>289</v>
      </c>
      <c r="C22" s="247">
        <v>2315</v>
      </c>
      <c r="D22" s="247">
        <v>54</v>
      </c>
      <c r="E22" s="247">
        <v>0</v>
      </c>
      <c r="F22" s="247">
        <v>0</v>
      </c>
      <c r="G22" s="247">
        <v>0</v>
      </c>
      <c r="H22" s="247">
        <v>9307</v>
      </c>
      <c r="I22" s="247">
        <v>7353</v>
      </c>
      <c r="J22" s="247">
        <v>1749</v>
      </c>
      <c r="K22" s="247">
        <v>30</v>
      </c>
      <c r="L22" s="247">
        <v>1749</v>
      </c>
      <c r="M22" s="247">
        <v>1564</v>
      </c>
      <c r="N22" s="247">
        <v>198</v>
      </c>
      <c r="O22" s="247">
        <v>1629</v>
      </c>
      <c r="P22" s="247">
        <v>0</v>
      </c>
    </row>
    <row r="23" spans="1:16" ht="15.75">
      <c r="A23" s="390">
        <v>8</v>
      </c>
      <c r="B23" s="247" t="s">
        <v>314</v>
      </c>
      <c r="C23" s="247">
        <v>2262</v>
      </c>
      <c r="D23" s="247">
        <v>42</v>
      </c>
      <c r="E23" s="247">
        <v>0</v>
      </c>
      <c r="F23" s="247">
        <v>0</v>
      </c>
      <c r="G23" s="247">
        <v>0</v>
      </c>
      <c r="H23" s="247">
        <v>4901</v>
      </c>
      <c r="I23" s="247">
        <v>3404</v>
      </c>
      <c r="J23" s="247">
        <v>1942</v>
      </c>
      <c r="K23" s="247">
        <v>14</v>
      </c>
      <c r="L23" s="247">
        <v>1942</v>
      </c>
      <c r="M23" s="247">
        <v>1932</v>
      </c>
      <c r="N23" s="247">
        <v>187</v>
      </c>
      <c r="O23" s="247">
        <v>1755</v>
      </c>
      <c r="P23" s="247">
        <v>0</v>
      </c>
    </row>
    <row r="24" spans="1:16" ht="15.75">
      <c r="A24" s="390">
        <v>9</v>
      </c>
      <c r="B24" s="247" t="s">
        <v>290</v>
      </c>
      <c r="C24" s="247">
        <v>3510</v>
      </c>
      <c r="D24" s="247">
        <v>41</v>
      </c>
      <c r="E24" s="247">
        <v>0</v>
      </c>
      <c r="F24" s="247">
        <v>0</v>
      </c>
      <c r="G24" s="247">
        <v>0</v>
      </c>
      <c r="H24" s="247">
        <v>8384</v>
      </c>
      <c r="I24" s="247">
        <v>3188</v>
      </c>
      <c r="J24" s="247">
        <v>681</v>
      </c>
      <c r="K24" s="247">
        <v>9</v>
      </c>
      <c r="L24" s="247">
        <v>678</v>
      </c>
      <c r="M24" s="247">
        <v>625</v>
      </c>
      <c r="N24" s="247">
        <v>186</v>
      </c>
      <c r="O24" s="247">
        <v>0</v>
      </c>
      <c r="P24" s="247">
        <v>0</v>
      </c>
    </row>
    <row r="25" spans="1:16" ht="15.75">
      <c r="A25" s="390">
        <v>10</v>
      </c>
      <c r="B25" s="247" t="s">
        <v>291</v>
      </c>
      <c r="C25" s="247">
        <v>1894</v>
      </c>
      <c r="D25" s="247">
        <v>7</v>
      </c>
      <c r="E25" s="247">
        <v>0</v>
      </c>
      <c r="F25" s="247">
        <v>0</v>
      </c>
      <c r="G25" s="247">
        <v>0</v>
      </c>
      <c r="H25" s="247">
        <v>5313</v>
      </c>
      <c r="I25" s="247">
        <v>4038</v>
      </c>
      <c r="J25" s="247">
        <v>739</v>
      </c>
      <c r="K25" s="247">
        <v>0</v>
      </c>
      <c r="L25" s="247">
        <v>686</v>
      </c>
      <c r="M25" s="247">
        <v>675</v>
      </c>
      <c r="N25" s="247">
        <v>109</v>
      </c>
      <c r="O25" s="247">
        <v>359</v>
      </c>
      <c r="P25" s="247">
        <v>0</v>
      </c>
    </row>
    <row r="26" spans="1:16" s="190" customFormat="1" ht="15.75">
      <c r="A26" s="390">
        <v>11</v>
      </c>
      <c r="B26" s="247" t="s">
        <v>301</v>
      </c>
      <c r="C26" s="247">
        <v>2118</v>
      </c>
      <c r="D26" s="247">
        <v>10</v>
      </c>
      <c r="E26" s="247">
        <v>0</v>
      </c>
      <c r="F26" s="247">
        <v>0</v>
      </c>
      <c r="G26" s="247">
        <v>0</v>
      </c>
      <c r="H26" s="247">
        <v>10814</v>
      </c>
      <c r="I26" s="247">
        <v>6558</v>
      </c>
      <c r="J26" s="247">
        <v>2297</v>
      </c>
      <c r="K26" s="247">
        <v>0</v>
      </c>
      <c r="L26" s="247">
        <v>2230</v>
      </c>
      <c r="M26" s="247">
        <v>1934</v>
      </c>
      <c r="N26" s="247">
        <v>156</v>
      </c>
      <c r="O26" s="247">
        <v>2267</v>
      </c>
      <c r="P26" s="247">
        <v>0</v>
      </c>
    </row>
    <row r="27" spans="1:16" ht="15.75">
      <c r="A27" s="390">
        <v>12</v>
      </c>
      <c r="B27" s="247" t="s">
        <v>315</v>
      </c>
      <c r="C27" s="247">
        <v>2307</v>
      </c>
      <c r="D27" s="247">
        <v>24</v>
      </c>
      <c r="E27" s="247">
        <v>0</v>
      </c>
      <c r="F27" s="247">
        <v>0</v>
      </c>
      <c r="G27" s="247">
        <v>0</v>
      </c>
      <c r="H27" s="247">
        <v>11170</v>
      </c>
      <c r="I27" s="247">
        <v>6374</v>
      </c>
      <c r="J27" s="247">
        <v>3721</v>
      </c>
      <c r="K27" s="247">
        <v>30</v>
      </c>
      <c r="L27" s="247">
        <v>3720</v>
      </c>
      <c r="M27" s="247">
        <v>3353</v>
      </c>
      <c r="N27" s="247">
        <v>185</v>
      </c>
      <c r="O27" s="247">
        <v>3276</v>
      </c>
      <c r="P27" s="247">
        <v>0</v>
      </c>
    </row>
    <row r="28" spans="1:16" ht="15.75">
      <c r="A28" s="391">
        <v>13</v>
      </c>
      <c r="B28" s="251" t="s">
        <v>292</v>
      </c>
      <c r="C28" s="251">
        <v>2042</v>
      </c>
      <c r="D28" s="251">
        <v>38</v>
      </c>
      <c r="E28" s="251">
        <v>0</v>
      </c>
      <c r="F28" s="251">
        <v>0</v>
      </c>
      <c r="G28" s="251">
        <v>0</v>
      </c>
      <c r="H28" s="251">
        <v>3569</v>
      </c>
      <c r="I28" s="251">
        <v>3188</v>
      </c>
      <c r="J28" s="251">
        <v>1013</v>
      </c>
      <c r="K28" s="395">
        <v>12</v>
      </c>
      <c r="L28" s="251">
        <v>995</v>
      </c>
      <c r="M28" s="251">
        <v>915</v>
      </c>
      <c r="N28" s="251">
        <v>132</v>
      </c>
      <c r="O28" s="251">
        <v>875</v>
      </c>
      <c r="P28" s="251">
        <v>0</v>
      </c>
    </row>
  </sheetData>
  <sheetProtection/>
  <mergeCells count="22">
    <mergeCell ref="O6:O9"/>
    <mergeCell ref="K6:K9"/>
    <mergeCell ref="A4:P4"/>
    <mergeCell ref="C7:C9"/>
    <mergeCell ref="D7:D9"/>
    <mergeCell ref="K5:P5"/>
    <mergeCell ref="P6:P9"/>
    <mergeCell ref="G5:G9"/>
    <mergeCell ref="H7:H9"/>
    <mergeCell ref="E7:E9"/>
    <mergeCell ref="J5:J9"/>
    <mergeCell ref="H5:I6"/>
    <mergeCell ref="A3:P3"/>
    <mergeCell ref="A5:A9"/>
    <mergeCell ref="B5:B9"/>
    <mergeCell ref="C5:D6"/>
    <mergeCell ref="F7:F9"/>
    <mergeCell ref="E5:F6"/>
    <mergeCell ref="M6:M9"/>
    <mergeCell ref="I7:I9"/>
    <mergeCell ref="L6:L9"/>
    <mergeCell ref="N6:N9"/>
  </mergeCells>
  <printOptions/>
  <pageMargins left="0.2" right="0" top="0.25" bottom="0.2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P27"/>
  <sheetViews>
    <sheetView zoomScalePageLayoutView="0" workbookViewId="0" topLeftCell="A1">
      <selection activeCell="B21" sqref="B21"/>
    </sheetView>
  </sheetViews>
  <sheetFormatPr defaultColWidth="9.140625" defaultRowHeight="12.75"/>
  <cols>
    <col min="1" max="1" width="6.7109375" style="8" customWidth="1"/>
    <col min="2" max="2" width="21.8515625" style="8" customWidth="1"/>
    <col min="3" max="3" width="7.57421875" style="8" customWidth="1"/>
    <col min="4" max="4" width="10.7109375" style="8" customWidth="1"/>
    <col min="5" max="5" width="6.28125" style="8" customWidth="1"/>
    <col min="6" max="6" width="6.421875" style="8" customWidth="1"/>
    <col min="7" max="7" width="6.8515625" style="8" customWidth="1"/>
    <col min="8" max="8" width="8.8515625" style="8" customWidth="1"/>
    <col min="9" max="9" width="7.00390625" style="8" customWidth="1"/>
    <col min="10" max="10" width="7.7109375" style="8" customWidth="1"/>
    <col min="11" max="11" width="7.8515625" style="8" customWidth="1"/>
    <col min="12" max="12" width="8.8515625" style="8" customWidth="1"/>
    <col min="13" max="13" width="9.7109375" style="8" customWidth="1"/>
    <col min="14" max="14" width="8.8515625" style="8" customWidth="1"/>
    <col min="15" max="15" width="10.421875" style="8" customWidth="1"/>
    <col min="16" max="16" width="9.421875" style="8" customWidth="1"/>
    <col min="17" max="16384" width="9.140625" style="8" customWidth="1"/>
  </cols>
  <sheetData>
    <row r="1" spans="1:16" ht="12.75">
      <c r="A1" s="240"/>
      <c r="B1" s="240"/>
      <c r="C1" s="240"/>
      <c r="D1" s="240"/>
      <c r="E1" s="240"/>
      <c r="F1" s="240"/>
      <c r="G1" s="240"/>
      <c r="H1" s="240"/>
      <c r="I1" s="240"/>
      <c r="J1" s="132"/>
      <c r="K1" s="132"/>
      <c r="L1" s="132"/>
      <c r="M1" s="132"/>
      <c r="N1" s="132"/>
      <c r="O1" s="132"/>
      <c r="P1" s="132"/>
    </row>
    <row r="2" spans="1:16" ht="15">
      <c r="A2" s="133" t="s">
        <v>266</v>
      </c>
      <c r="B2" s="133"/>
      <c r="C2" s="133"/>
      <c r="D2" s="133"/>
      <c r="E2" s="133"/>
      <c r="F2" s="133"/>
      <c r="G2" s="133"/>
      <c r="H2" s="133"/>
      <c r="I2" s="133"/>
      <c r="J2" s="128"/>
      <c r="K2" s="128"/>
      <c r="L2" s="128"/>
      <c r="M2" s="128"/>
      <c r="N2" s="128"/>
      <c r="O2" s="128"/>
      <c r="P2" s="128"/>
    </row>
    <row r="3" spans="1:16" ht="15.75">
      <c r="A3" s="707" t="s">
        <v>1</v>
      </c>
      <c r="B3" s="707"/>
      <c r="C3" s="707"/>
      <c r="D3" s="707"/>
      <c r="E3" s="707"/>
      <c r="F3" s="707"/>
      <c r="G3" s="707"/>
      <c r="H3" s="707"/>
      <c r="I3" s="707"/>
      <c r="J3" s="707"/>
      <c r="K3" s="707"/>
      <c r="L3" s="707"/>
      <c r="M3" s="707"/>
      <c r="N3" s="707"/>
      <c r="O3" s="707"/>
      <c r="P3" s="707"/>
    </row>
    <row r="4" spans="1:16" ht="15">
      <c r="A4" s="708" t="s">
        <v>1184</v>
      </c>
      <c r="B4" s="708"/>
      <c r="C4" s="708"/>
      <c r="D4" s="708"/>
      <c r="E4" s="708"/>
      <c r="F4" s="708"/>
      <c r="G4" s="708"/>
      <c r="H4" s="708"/>
      <c r="I4" s="708"/>
      <c r="J4" s="708"/>
      <c r="K4" s="708"/>
      <c r="L4" s="708"/>
      <c r="M4" s="708"/>
      <c r="N4" s="708"/>
      <c r="O4" s="708"/>
      <c r="P4" s="708"/>
    </row>
    <row r="5" spans="1:16" ht="53.25" customHeight="1">
      <c r="A5" s="698" t="s">
        <v>73</v>
      </c>
      <c r="B5" s="698" t="s">
        <v>2</v>
      </c>
      <c r="C5" s="705" t="s">
        <v>27</v>
      </c>
      <c r="D5" s="706"/>
      <c r="E5" s="705" t="s">
        <v>15</v>
      </c>
      <c r="F5" s="706"/>
      <c r="G5" s="701" t="s">
        <v>16</v>
      </c>
      <c r="H5" s="698" t="s">
        <v>265</v>
      </c>
      <c r="I5" s="698" t="s">
        <v>267</v>
      </c>
      <c r="J5" s="698" t="s">
        <v>251</v>
      </c>
      <c r="K5" s="698" t="s">
        <v>316</v>
      </c>
      <c r="L5" s="705" t="s">
        <v>106</v>
      </c>
      <c r="M5" s="706"/>
      <c r="N5" s="698" t="s">
        <v>105</v>
      </c>
      <c r="O5" s="701" t="s">
        <v>3</v>
      </c>
      <c r="P5" s="702"/>
    </row>
    <row r="6" spans="1:16" ht="12.75">
      <c r="A6" s="699"/>
      <c r="B6" s="699"/>
      <c r="C6" s="698" t="s">
        <v>31</v>
      </c>
      <c r="D6" s="698" t="s">
        <v>28</v>
      </c>
      <c r="E6" s="698" t="s">
        <v>90</v>
      </c>
      <c r="F6" s="698" t="s">
        <v>317</v>
      </c>
      <c r="G6" s="709"/>
      <c r="H6" s="699"/>
      <c r="I6" s="699"/>
      <c r="J6" s="699"/>
      <c r="K6" s="699"/>
      <c r="L6" s="698" t="s">
        <v>82</v>
      </c>
      <c r="M6" s="698" t="s">
        <v>22</v>
      </c>
      <c r="N6" s="699"/>
      <c r="O6" s="703"/>
      <c r="P6" s="704"/>
    </row>
    <row r="7" spans="1:16" ht="12.75">
      <c r="A7" s="699"/>
      <c r="B7" s="699"/>
      <c r="C7" s="699"/>
      <c r="D7" s="699"/>
      <c r="E7" s="699"/>
      <c r="F7" s="699"/>
      <c r="G7" s="709"/>
      <c r="H7" s="699"/>
      <c r="I7" s="699"/>
      <c r="J7" s="699"/>
      <c r="K7" s="699"/>
      <c r="L7" s="699"/>
      <c r="M7" s="699"/>
      <c r="N7" s="699"/>
      <c r="O7" s="698" t="s">
        <v>82</v>
      </c>
      <c r="P7" s="698" t="s">
        <v>104</v>
      </c>
    </row>
    <row r="8" spans="1:16" ht="42" customHeight="1">
      <c r="A8" s="700"/>
      <c r="B8" s="700"/>
      <c r="C8" s="700"/>
      <c r="D8" s="700"/>
      <c r="E8" s="700"/>
      <c r="F8" s="700"/>
      <c r="G8" s="703"/>
      <c r="H8" s="700"/>
      <c r="I8" s="700"/>
      <c r="J8" s="700"/>
      <c r="K8" s="700"/>
      <c r="L8" s="700"/>
      <c r="M8" s="700"/>
      <c r="N8" s="700"/>
      <c r="O8" s="700"/>
      <c r="P8" s="700"/>
    </row>
    <row r="9" spans="1:16" ht="12.75">
      <c r="A9" s="134">
        <v>1</v>
      </c>
      <c r="B9" s="134">
        <v>2</v>
      </c>
      <c r="C9" s="134">
        <v>3</v>
      </c>
      <c r="D9" s="134">
        <v>4</v>
      </c>
      <c r="E9" s="134">
        <v>5</v>
      </c>
      <c r="F9" s="135">
        <v>6</v>
      </c>
      <c r="G9" s="135">
        <v>7</v>
      </c>
      <c r="H9" s="135">
        <v>8</v>
      </c>
      <c r="I9" s="135">
        <v>9</v>
      </c>
      <c r="J9" s="135">
        <v>10</v>
      </c>
      <c r="K9" s="135">
        <v>11</v>
      </c>
      <c r="L9" s="135">
        <v>12</v>
      </c>
      <c r="M9" s="135">
        <v>13</v>
      </c>
      <c r="N9" s="135">
        <v>14</v>
      </c>
      <c r="O9" s="135">
        <v>15</v>
      </c>
      <c r="P9" s="135">
        <v>16</v>
      </c>
    </row>
    <row r="10" spans="1:16" ht="15.75">
      <c r="A10" s="396"/>
      <c r="B10" s="397" t="s">
        <v>277</v>
      </c>
      <c r="C10" s="398"/>
      <c r="D10" s="399">
        <f aca="true" t="shared" si="0" ref="D10:P10">D12+D14</f>
        <v>23216</v>
      </c>
      <c r="E10" s="399">
        <f t="shared" si="0"/>
        <v>6</v>
      </c>
      <c r="F10" s="400">
        <f t="shared" si="0"/>
        <v>6</v>
      </c>
      <c r="G10" s="400">
        <f t="shared" si="0"/>
        <v>6</v>
      </c>
      <c r="H10" s="400">
        <f t="shared" si="0"/>
        <v>26442</v>
      </c>
      <c r="I10" s="400">
        <f t="shared" si="0"/>
        <v>37</v>
      </c>
      <c r="J10" s="400">
        <f t="shared" si="0"/>
        <v>6363</v>
      </c>
      <c r="K10" s="400">
        <f t="shared" si="0"/>
        <v>4487</v>
      </c>
      <c r="L10" s="400">
        <f t="shared" si="0"/>
        <v>26442</v>
      </c>
      <c r="M10" s="400">
        <f t="shared" si="0"/>
        <v>26442</v>
      </c>
      <c r="N10" s="400">
        <f t="shared" si="0"/>
        <v>26441</v>
      </c>
      <c r="O10" s="400">
        <f t="shared" si="0"/>
        <v>26442</v>
      </c>
      <c r="P10" s="400">
        <f t="shared" si="0"/>
        <v>26442</v>
      </c>
    </row>
    <row r="11" spans="1:16" s="184" customFormat="1" ht="15.75">
      <c r="A11" s="401" t="s">
        <v>71</v>
      </c>
      <c r="B11" s="402" t="s">
        <v>236</v>
      </c>
      <c r="C11" s="402"/>
      <c r="D11" s="402"/>
      <c r="E11" s="402"/>
      <c r="F11" s="402"/>
      <c r="G11" s="402"/>
      <c r="H11" s="402"/>
      <c r="I11" s="402"/>
      <c r="J11" s="402"/>
      <c r="K11" s="402"/>
      <c r="L11" s="402"/>
      <c r="M11" s="402"/>
      <c r="N11" s="402"/>
      <c r="O11" s="402"/>
      <c r="P11" s="402"/>
    </row>
    <row r="12" spans="1:16" s="190" customFormat="1" ht="15.75">
      <c r="A12" s="403" t="s">
        <v>74</v>
      </c>
      <c r="B12" s="404" t="s">
        <v>234</v>
      </c>
      <c r="C12" s="404"/>
      <c r="D12" s="405">
        <f>D13</f>
        <v>5104</v>
      </c>
      <c r="E12" s="404">
        <f>E13</f>
        <v>5</v>
      </c>
      <c r="F12" s="404">
        <f>F13</f>
        <v>5</v>
      </c>
      <c r="G12" s="404">
        <v>5</v>
      </c>
      <c r="H12" s="404">
        <f>H13</f>
        <v>5104</v>
      </c>
      <c r="I12" s="404">
        <v>0</v>
      </c>
      <c r="J12" s="404">
        <f aca="true" t="shared" si="1" ref="J12:P12">J13</f>
        <v>1802</v>
      </c>
      <c r="K12" s="404">
        <f t="shared" si="1"/>
        <v>326</v>
      </c>
      <c r="L12" s="404">
        <f t="shared" si="1"/>
        <v>5104</v>
      </c>
      <c r="M12" s="404">
        <f t="shared" si="1"/>
        <v>5104</v>
      </c>
      <c r="N12" s="404">
        <f t="shared" si="1"/>
        <v>5104</v>
      </c>
      <c r="O12" s="404">
        <f t="shared" si="1"/>
        <v>5104</v>
      </c>
      <c r="P12" s="404">
        <f t="shared" si="1"/>
        <v>5104</v>
      </c>
    </row>
    <row r="13" spans="1:16" ht="15.75">
      <c r="A13" s="403">
        <v>1</v>
      </c>
      <c r="B13" s="406" t="s">
        <v>313</v>
      </c>
      <c r="C13" s="405">
        <v>0</v>
      </c>
      <c r="D13" s="405">
        <v>5104</v>
      </c>
      <c r="E13" s="405">
        <v>5</v>
      </c>
      <c r="F13" s="405">
        <v>5</v>
      </c>
      <c r="G13" s="405">
        <v>5</v>
      </c>
      <c r="H13" s="405">
        <v>5104</v>
      </c>
      <c r="I13" s="405">
        <v>0</v>
      </c>
      <c r="J13" s="405">
        <v>1802</v>
      </c>
      <c r="K13" s="405">
        <v>326</v>
      </c>
      <c r="L13" s="405">
        <v>5104</v>
      </c>
      <c r="M13" s="405">
        <v>5104</v>
      </c>
      <c r="N13" s="405">
        <v>5104</v>
      </c>
      <c r="O13" s="405">
        <v>5104</v>
      </c>
      <c r="P13" s="405">
        <v>5104</v>
      </c>
    </row>
    <row r="14" spans="1:16" ht="15.75">
      <c r="A14" s="403" t="s">
        <v>75</v>
      </c>
      <c r="B14" s="404" t="s">
        <v>318</v>
      </c>
      <c r="C14" s="404"/>
      <c r="D14" s="404">
        <f>D15+D16+D17+D18+D19+D20+D21+D22+D23+D24+D25+D26+D27</f>
        <v>18112</v>
      </c>
      <c r="E14" s="404">
        <v>1</v>
      </c>
      <c r="F14" s="404">
        <v>1</v>
      </c>
      <c r="G14" s="404">
        <v>1</v>
      </c>
      <c r="H14" s="404">
        <f>H15+H16+H17+H18+H19+H20+H21+H22+H23+H24+H25+H26+H27</f>
        <v>21338</v>
      </c>
      <c r="I14" s="404">
        <f>I16+I20</f>
        <v>37</v>
      </c>
      <c r="J14" s="404">
        <f>J15+J16+J17+J18+J19+J20+J21+J22+J24+J25+J26+J27</f>
        <v>4561</v>
      </c>
      <c r="K14" s="404">
        <f aca="true" t="shared" si="2" ref="K14:P14">K15+K16+K17+K18+K19+K20+K21+K22+K23+K24+K25+K26+K27</f>
        <v>4161</v>
      </c>
      <c r="L14" s="404">
        <f t="shared" si="2"/>
        <v>21338</v>
      </c>
      <c r="M14" s="404">
        <f t="shared" si="2"/>
        <v>21338</v>
      </c>
      <c r="N14" s="404">
        <f t="shared" si="2"/>
        <v>21337</v>
      </c>
      <c r="O14" s="404">
        <f t="shared" si="2"/>
        <v>21338</v>
      </c>
      <c r="P14" s="404">
        <f t="shared" si="2"/>
        <v>21338</v>
      </c>
    </row>
    <row r="15" spans="1:16" ht="15.75">
      <c r="A15" s="407">
        <v>1</v>
      </c>
      <c r="B15" s="406" t="s">
        <v>294</v>
      </c>
      <c r="C15" s="405">
        <v>0</v>
      </c>
      <c r="D15" s="406">
        <v>155</v>
      </c>
      <c r="E15" s="404">
        <v>0</v>
      </c>
      <c r="F15" s="405">
        <v>0</v>
      </c>
      <c r="G15" s="405">
        <v>0</v>
      </c>
      <c r="H15" s="406">
        <v>206</v>
      </c>
      <c r="I15" s="405">
        <v>0</v>
      </c>
      <c r="J15" s="405">
        <v>28</v>
      </c>
      <c r="K15" s="405">
        <v>40</v>
      </c>
      <c r="L15" s="406">
        <v>206</v>
      </c>
      <c r="M15" s="406">
        <v>206</v>
      </c>
      <c r="N15" s="406">
        <v>205</v>
      </c>
      <c r="O15" s="406">
        <v>206</v>
      </c>
      <c r="P15" s="406">
        <v>206</v>
      </c>
    </row>
    <row r="16" spans="1:16" ht="15.75">
      <c r="A16" s="407">
        <v>2</v>
      </c>
      <c r="B16" s="406" t="s">
        <v>293</v>
      </c>
      <c r="C16" s="405">
        <v>0</v>
      </c>
      <c r="D16" s="406">
        <v>1970</v>
      </c>
      <c r="E16" s="405">
        <v>0</v>
      </c>
      <c r="F16" s="405">
        <v>0</v>
      </c>
      <c r="G16" s="405">
        <v>0</v>
      </c>
      <c r="H16" s="406">
        <v>2301</v>
      </c>
      <c r="I16" s="405">
        <v>12</v>
      </c>
      <c r="J16" s="405">
        <v>635</v>
      </c>
      <c r="K16" s="405">
        <v>415</v>
      </c>
      <c r="L16" s="406">
        <v>2301</v>
      </c>
      <c r="M16" s="406">
        <v>2301</v>
      </c>
      <c r="N16" s="406">
        <v>2301</v>
      </c>
      <c r="O16" s="406">
        <v>2301</v>
      </c>
      <c r="P16" s="406">
        <v>2301</v>
      </c>
    </row>
    <row r="17" spans="1:16" s="190" customFormat="1" ht="15.75">
      <c r="A17" s="407">
        <v>3</v>
      </c>
      <c r="B17" s="406" t="s">
        <v>286</v>
      </c>
      <c r="C17" s="405">
        <v>0</v>
      </c>
      <c r="D17" s="406">
        <v>1160</v>
      </c>
      <c r="E17" s="405">
        <v>0</v>
      </c>
      <c r="F17" s="405">
        <v>0</v>
      </c>
      <c r="G17" s="405">
        <v>0</v>
      </c>
      <c r="H17" s="406">
        <v>1528</v>
      </c>
      <c r="I17" s="405">
        <v>0</v>
      </c>
      <c r="J17" s="405">
        <v>316</v>
      </c>
      <c r="K17" s="405">
        <v>362</v>
      </c>
      <c r="L17" s="406">
        <v>1528</v>
      </c>
      <c r="M17" s="406">
        <v>1528</v>
      </c>
      <c r="N17" s="406">
        <v>1528</v>
      </c>
      <c r="O17" s="406">
        <v>1528</v>
      </c>
      <c r="P17" s="406">
        <v>1528</v>
      </c>
    </row>
    <row r="18" spans="1:16" ht="15.75">
      <c r="A18" s="408">
        <v>4</v>
      </c>
      <c r="B18" s="409" t="s">
        <v>285</v>
      </c>
      <c r="C18" s="410">
        <v>0</v>
      </c>
      <c r="D18" s="406">
        <v>1386</v>
      </c>
      <c r="E18" s="410">
        <v>0</v>
      </c>
      <c r="F18" s="405">
        <v>0</v>
      </c>
      <c r="G18" s="405">
        <v>0</v>
      </c>
      <c r="H18" s="406">
        <v>1747</v>
      </c>
      <c r="I18" s="405">
        <v>0</v>
      </c>
      <c r="J18" s="405">
        <v>301</v>
      </c>
      <c r="K18" s="405">
        <v>488</v>
      </c>
      <c r="L18" s="406">
        <v>1747</v>
      </c>
      <c r="M18" s="406">
        <v>1747</v>
      </c>
      <c r="N18" s="406">
        <v>1747</v>
      </c>
      <c r="O18" s="406">
        <v>1747</v>
      </c>
      <c r="P18" s="406">
        <v>1747</v>
      </c>
    </row>
    <row r="19" spans="1:16" s="190" customFormat="1" ht="15.75">
      <c r="A19" s="408">
        <v>5</v>
      </c>
      <c r="B19" s="406" t="s">
        <v>297</v>
      </c>
      <c r="C19" s="405">
        <v>0</v>
      </c>
      <c r="D19" s="406">
        <v>246</v>
      </c>
      <c r="E19" s="405">
        <v>0</v>
      </c>
      <c r="F19" s="405">
        <v>0</v>
      </c>
      <c r="G19" s="405">
        <v>0</v>
      </c>
      <c r="H19" s="406">
        <v>324</v>
      </c>
      <c r="I19" s="405">
        <v>0</v>
      </c>
      <c r="J19" s="405">
        <v>66</v>
      </c>
      <c r="K19" s="405">
        <v>98</v>
      </c>
      <c r="L19" s="406">
        <v>324</v>
      </c>
      <c r="M19" s="406">
        <v>324</v>
      </c>
      <c r="N19" s="406">
        <v>324</v>
      </c>
      <c r="O19" s="406">
        <v>324</v>
      </c>
      <c r="P19" s="406">
        <v>324</v>
      </c>
    </row>
    <row r="20" spans="1:16" ht="15.75">
      <c r="A20" s="408">
        <v>6</v>
      </c>
      <c r="B20" s="409" t="s">
        <v>287</v>
      </c>
      <c r="C20" s="410">
        <v>0</v>
      </c>
      <c r="D20" s="406">
        <v>3034</v>
      </c>
      <c r="E20" s="410">
        <v>0</v>
      </c>
      <c r="F20" s="405">
        <v>0</v>
      </c>
      <c r="G20" s="405">
        <v>0</v>
      </c>
      <c r="H20" s="406">
        <v>3092</v>
      </c>
      <c r="I20" s="405">
        <v>25</v>
      </c>
      <c r="J20" s="405">
        <v>319</v>
      </c>
      <c r="K20" s="405">
        <v>205</v>
      </c>
      <c r="L20" s="406">
        <v>3092</v>
      </c>
      <c r="M20" s="406">
        <v>3092</v>
      </c>
      <c r="N20" s="406">
        <v>3092</v>
      </c>
      <c r="O20" s="406">
        <v>3092</v>
      </c>
      <c r="P20" s="406">
        <v>3092</v>
      </c>
    </row>
    <row r="21" spans="1:16" ht="15.75">
      <c r="A21" s="408">
        <v>7</v>
      </c>
      <c r="B21" s="406" t="s">
        <v>289</v>
      </c>
      <c r="C21" s="405">
        <v>0</v>
      </c>
      <c r="D21" s="406">
        <v>1629</v>
      </c>
      <c r="E21" s="405">
        <v>0</v>
      </c>
      <c r="F21" s="405">
        <v>0</v>
      </c>
      <c r="G21" s="405">
        <v>0</v>
      </c>
      <c r="H21" s="406">
        <v>1749</v>
      </c>
      <c r="I21" s="405">
        <v>0</v>
      </c>
      <c r="J21" s="405">
        <v>581</v>
      </c>
      <c r="K21" s="405">
        <v>324</v>
      </c>
      <c r="L21" s="406">
        <v>1749</v>
      </c>
      <c r="M21" s="406">
        <v>1749</v>
      </c>
      <c r="N21" s="406">
        <v>1749</v>
      </c>
      <c r="O21" s="406">
        <v>1749</v>
      </c>
      <c r="P21" s="406">
        <v>1749</v>
      </c>
    </row>
    <row r="22" spans="1:16" ht="15.75">
      <c r="A22" s="408">
        <v>8</v>
      </c>
      <c r="B22" s="406" t="s">
        <v>314</v>
      </c>
      <c r="C22" s="405">
        <v>0</v>
      </c>
      <c r="D22" s="406">
        <v>1755</v>
      </c>
      <c r="E22" s="405">
        <v>0</v>
      </c>
      <c r="F22" s="405">
        <v>0</v>
      </c>
      <c r="G22" s="405">
        <v>0</v>
      </c>
      <c r="H22" s="406">
        <v>1942</v>
      </c>
      <c r="I22" s="405">
        <v>0</v>
      </c>
      <c r="J22" s="405">
        <v>520</v>
      </c>
      <c r="K22" s="405">
        <v>348</v>
      </c>
      <c r="L22" s="406">
        <v>1942</v>
      </c>
      <c r="M22" s="406">
        <v>1942</v>
      </c>
      <c r="N22" s="406">
        <v>1942</v>
      </c>
      <c r="O22" s="406">
        <v>1942</v>
      </c>
      <c r="P22" s="406">
        <v>1942</v>
      </c>
    </row>
    <row r="23" spans="1:16" ht="15.75">
      <c r="A23" s="408">
        <v>9</v>
      </c>
      <c r="B23" s="406" t="s">
        <v>290</v>
      </c>
      <c r="C23" s="411">
        <v>0</v>
      </c>
      <c r="D23" s="406">
        <v>0</v>
      </c>
      <c r="E23" s="411">
        <v>0</v>
      </c>
      <c r="F23" s="411">
        <v>0</v>
      </c>
      <c r="G23" s="411">
        <v>0</v>
      </c>
      <c r="H23" s="412">
        <v>681</v>
      </c>
      <c r="I23" s="411">
        <v>0</v>
      </c>
      <c r="J23" s="411">
        <v>0</v>
      </c>
      <c r="K23" s="411">
        <v>191</v>
      </c>
      <c r="L23" s="406">
        <v>681</v>
      </c>
      <c r="M23" s="406">
        <v>681</v>
      </c>
      <c r="N23" s="406">
        <v>681</v>
      </c>
      <c r="O23" s="406">
        <v>681</v>
      </c>
      <c r="P23" s="406">
        <v>681</v>
      </c>
    </row>
    <row r="24" spans="1:16" ht="15.75">
      <c r="A24" s="408">
        <v>10</v>
      </c>
      <c r="B24" s="406" t="s">
        <v>291</v>
      </c>
      <c r="C24" s="405">
        <v>0</v>
      </c>
      <c r="D24" s="406">
        <v>359</v>
      </c>
      <c r="E24" s="405">
        <v>0</v>
      </c>
      <c r="F24" s="405">
        <v>0</v>
      </c>
      <c r="G24" s="405">
        <v>0</v>
      </c>
      <c r="H24" s="406">
        <v>739</v>
      </c>
      <c r="I24" s="405">
        <v>0</v>
      </c>
      <c r="J24" s="405">
        <v>82</v>
      </c>
      <c r="K24" s="405">
        <v>226</v>
      </c>
      <c r="L24" s="406">
        <v>739</v>
      </c>
      <c r="M24" s="406">
        <v>739</v>
      </c>
      <c r="N24" s="406">
        <v>739</v>
      </c>
      <c r="O24" s="406">
        <v>739</v>
      </c>
      <c r="P24" s="406">
        <v>739</v>
      </c>
    </row>
    <row r="25" spans="1:16" s="190" customFormat="1" ht="15.75">
      <c r="A25" s="408">
        <v>11</v>
      </c>
      <c r="B25" s="406" t="s">
        <v>301</v>
      </c>
      <c r="C25" s="405">
        <v>0</v>
      </c>
      <c r="D25" s="406">
        <v>2267</v>
      </c>
      <c r="E25" s="405">
        <v>0</v>
      </c>
      <c r="F25" s="405">
        <v>0</v>
      </c>
      <c r="G25" s="405">
        <v>0</v>
      </c>
      <c r="H25" s="406">
        <v>2297</v>
      </c>
      <c r="I25" s="405">
        <v>0</v>
      </c>
      <c r="J25" s="405">
        <v>779</v>
      </c>
      <c r="K25" s="405">
        <v>317</v>
      </c>
      <c r="L25" s="406">
        <v>2297</v>
      </c>
      <c r="M25" s="406">
        <v>2297</v>
      </c>
      <c r="N25" s="406">
        <v>2297</v>
      </c>
      <c r="O25" s="406">
        <v>2297</v>
      </c>
      <c r="P25" s="406">
        <v>2297</v>
      </c>
    </row>
    <row r="26" spans="1:16" ht="15.75">
      <c r="A26" s="408">
        <v>12</v>
      </c>
      <c r="B26" s="406" t="s">
        <v>315</v>
      </c>
      <c r="C26" s="405">
        <v>0</v>
      </c>
      <c r="D26" s="406">
        <v>3276</v>
      </c>
      <c r="E26" s="405">
        <v>1</v>
      </c>
      <c r="F26" s="405">
        <v>1</v>
      </c>
      <c r="G26" s="405">
        <v>1</v>
      </c>
      <c r="H26" s="406">
        <v>3719</v>
      </c>
      <c r="I26" s="405">
        <v>0</v>
      </c>
      <c r="J26" s="405">
        <v>610</v>
      </c>
      <c r="K26" s="405">
        <v>846</v>
      </c>
      <c r="L26" s="406">
        <v>3719</v>
      </c>
      <c r="M26" s="406">
        <v>3719</v>
      </c>
      <c r="N26" s="406">
        <v>3719</v>
      </c>
      <c r="O26" s="406">
        <v>3719</v>
      </c>
      <c r="P26" s="406">
        <v>3719</v>
      </c>
    </row>
    <row r="27" spans="1:16" ht="15.75">
      <c r="A27" s="413">
        <v>13</v>
      </c>
      <c r="B27" s="193" t="s">
        <v>292</v>
      </c>
      <c r="C27" s="414">
        <v>0</v>
      </c>
      <c r="D27" s="193">
        <v>875</v>
      </c>
      <c r="E27" s="414">
        <v>0</v>
      </c>
      <c r="F27" s="414">
        <v>0</v>
      </c>
      <c r="G27" s="414">
        <v>0</v>
      </c>
      <c r="H27" s="193">
        <v>1013</v>
      </c>
      <c r="I27" s="414">
        <v>0</v>
      </c>
      <c r="J27" s="414">
        <v>324</v>
      </c>
      <c r="K27" s="414">
        <v>301</v>
      </c>
      <c r="L27" s="193">
        <v>1013</v>
      </c>
      <c r="M27" s="193">
        <v>1013</v>
      </c>
      <c r="N27" s="193">
        <v>1013</v>
      </c>
      <c r="O27" s="193">
        <v>1013</v>
      </c>
      <c r="P27" s="193">
        <v>1013</v>
      </c>
    </row>
  </sheetData>
  <sheetProtection/>
  <mergeCells count="22">
    <mergeCell ref="G5:G8"/>
    <mergeCell ref="E6:E8"/>
    <mergeCell ref="F6:F8"/>
    <mergeCell ref="L6:L8"/>
    <mergeCell ref="A3:P3"/>
    <mergeCell ref="A5:A8"/>
    <mergeCell ref="B5:B8"/>
    <mergeCell ref="N5:N8"/>
    <mergeCell ref="I5:I8"/>
    <mergeCell ref="P7:P8"/>
    <mergeCell ref="A4:P4"/>
    <mergeCell ref="C5:D5"/>
    <mergeCell ref="C6:C8"/>
    <mergeCell ref="K5:K8"/>
    <mergeCell ref="O5:P6"/>
    <mergeCell ref="H5:H8"/>
    <mergeCell ref="J5:J8"/>
    <mergeCell ref="D6:D8"/>
    <mergeCell ref="L5:M5"/>
    <mergeCell ref="E5:F5"/>
    <mergeCell ref="O7:O8"/>
    <mergeCell ref="M6:M8"/>
  </mergeCells>
  <printOptions/>
  <pageMargins left="0.2" right="0.2" top="0.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P28"/>
  <sheetViews>
    <sheetView zoomScalePageLayoutView="0" workbookViewId="0" topLeftCell="A1">
      <selection activeCell="G12" sqref="G12"/>
    </sheetView>
  </sheetViews>
  <sheetFormatPr defaultColWidth="9.140625" defaultRowHeight="12.75"/>
  <cols>
    <col min="1" max="1" width="7.00390625" style="65" customWidth="1"/>
    <col min="2" max="2" width="24.57421875" style="65" customWidth="1"/>
    <col min="3" max="3" width="9.421875" style="65" customWidth="1"/>
    <col min="4" max="4" width="7.8515625" style="65" customWidth="1"/>
    <col min="5" max="5" width="7.7109375" style="65" customWidth="1"/>
    <col min="6" max="6" width="7.140625" style="65" customWidth="1"/>
    <col min="7" max="7" width="6.00390625" style="65" customWidth="1"/>
    <col min="8" max="8" width="6.57421875" style="65" customWidth="1"/>
    <col min="9" max="10" width="7.140625" style="65" customWidth="1"/>
    <col min="11" max="12" width="6.28125" style="65" customWidth="1"/>
    <col min="13" max="13" width="7.140625" style="65" customWidth="1"/>
    <col min="14" max="14" width="8.57421875" style="65" customWidth="1"/>
    <col min="15" max="15" width="7.28125" style="65" customWidth="1"/>
    <col min="16" max="16" width="8.00390625" style="65" customWidth="1"/>
    <col min="17" max="16384" width="9.140625" style="65" customWidth="1"/>
  </cols>
  <sheetData>
    <row r="1" spans="1:16" ht="15.75">
      <c r="A1" s="429" t="s">
        <v>319</v>
      </c>
      <c r="B1" s="429"/>
      <c r="C1" s="429"/>
      <c r="D1" s="429"/>
      <c r="E1" s="429"/>
      <c r="F1" s="429"/>
      <c r="G1" s="429"/>
      <c r="H1" s="429"/>
      <c r="J1" s="141"/>
      <c r="K1" s="141"/>
      <c r="L1" s="141"/>
      <c r="M1" s="141"/>
      <c r="N1" s="141"/>
      <c r="O1" s="141"/>
      <c r="P1" s="141"/>
    </row>
    <row r="2" spans="1:16" ht="15.75">
      <c r="A2" s="429"/>
      <c r="B2" s="429"/>
      <c r="C2" s="429"/>
      <c r="D2" s="429"/>
      <c r="E2" s="429"/>
      <c r="F2" s="429"/>
      <c r="G2" s="429"/>
      <c r="H2" s="429"/>
      <c r="J2" s="142"/>
      <c r="K2" s="142"/>
      <c r="L2" s="142"/>
      <c r="M2" s="142"/>
      <c r="N2" s="142"/>
      <c r="O2" s="142"/>
      <c r="P2" s="142"/>
    </row>
    <row r="3" spans="1:16" ht="15.75">
      <c r="A3" s="713" t="s">
        <v>107</v>
      </c>
      <c r="B3" s="713"/>
      <c r="C3" s="713"/>
      <c r="D3" s="713"/>
      <c r="E3" s="713"/>
      <c r="F3" s="713"/>
      <c r="G3" s="713"/>
      <c r="H3" s="713"/>
      <c r="I3" s="713"/>
      <c r="J3" s="713"/>
      <c r="K3" s="713"/>
      <c r="L3" s="713"/>
      <c r="M3" s="713"/>
      <c r="N3" s="713"/>
      <c r="O3" s="713"/>
      <c r="P3" s="713"/>
    </row>
    <row r="4" spans="1:16" ht="15.75">
      <c r="A4" s="718" t="s">
        <v>1184</v>
      </c>
      <c r="B4" s="718"/>
      <c r="C4" s="718"/>
      <c r="D4" s="718"/>
      <c r="E4" s="718"/>
      <c r="F4" s="718"/>
      <c r="G4" s="718"/>
      <c r="H4" s="718"/>
      <c r="I4" s="718"/>
      <c r="J4" s="718"/>
      <c r="K4" s="718"/>
      <c r="L4" s="718"/>
      <c r="M4" s="718"/>
      <c r="N4" s="718"/>
      <c r="O4" s="718"/>
      <c r="P4" s="718"/>
    </row>
    <row r="5" spans="1:16" ht="15.75">
      <c r="A5" s="716" t="s">
        <v>73</v>
      </c>
      <c r="B5" s="716" t="s">
        <v>97</v>
      </c>
      <c r="C5" s="714" t="s">
        <v>90</v>
      </c>
      <c r="D5" s="715"/>
      <c r="E5" s="710" t="s">
        <v>108</v>
      </c>
      <c r="F5" s="711"/>
      <c r="G5" s="710" t="s">
        <v>109</v>
      </c>
      <c r="H5" s="711"/>
      <c r="I5" s="710" t="s">
        <v>110</v>
      </c>
      <c r="J5" s="711"/>
      <c r="K5" s="710" t="s">
        <v>111</v>
      </c>
      <c r="L5" s="711"/>
      <c r="M5" s="710" t="s">
        <v>112</v>
      </c>
      <c r="N5" s="711"/>
      <c r="O5" s="710" t="s">
        <v>268</v>
      </c>
      <c r="P5" s="711"/>
    </row>
    <row r="6" spans="1:16" ht="15.75">
      <c r="A6" s="717"/>
      <c r="B6" s="717"/>
      <c r="C6" s="431" t="s">
        <v>113</v>
      </c>
      <c r="D6" s="431" t="s">
        <v>85</v>
      </c>
      <c r="E6" s="431" t="s">
        <v>113</v>
      </c>
      <c r="F6" s="431" t="s">
        <v>85</v>
      </c>
      <c r="G6" s="431" t="s">
        <v>113</v>
      </c>
      <c r="H6" s="431" t="s">
        <v>85</v>
      </c>
      <c r="I6" s="431" t="s">
        <v>113</v>
      </c>
      <c r="J6" s="431" t="s">
        <v>85</v>
      </c>
      <c r="K6" s="431" t="s">
        <v>113</v>
      </c>
      <c r="L6" s="431" t="s">
        <v>85</v>
      </c>
      <c r="M6" s="431" t="s">
        <v>113</v>
      </c>
      <c r="N6" s="431" t="s">
        <v>85</v>
      </c>
      <c r="O6" s="431" t="s">
        <v>113</v>
      </c>
      <c r="P6" s="430" t="s">
        <v>85</v>
      </c>
    </row>
    <row r="7" spans="1:16" ht="15.75">
      <c r="A7" s="432">
        <v>1</v>
      </c>
      <c r="B7" s="432">
        <v>2</v>
      </c>
      <c r="C7" s="432">
        <v>3</v>
      </c>
      <c r="D7" s="432">
        <v>4</v>
      </c>
      <c r="E7" s="432">
        <v>5</v>
      </c>
      <c r="F7" s="432">
        <v>6</v>
      </c>
      <c r="G7" s="432">
        <v>7</v>
      </c>
      <c r="H7" s="432">
        <v>8</v>
      </c>
      <c r="I7" s="432">
        <v>9</v>
      </c>
      <c r="J7" s="432">
        <v>10</v>
      </c>
      <c r="K7" s="432">
        <v>11</v>
      </c>
      <c r="L7" s="432">
        <v>12</v>
      </c>
      <c r="M7" s="432">
        <v>13</v>
      </c>
      <c r="N7" s="432">
        <v>14</v>
      </c>
      <c r="O7" s="432">
        <v>15</v>
      </c>
      <c r="P7" s="432">
        <v>16</v>
      </c>
    </row>
    <row r="8" spans="1:16" s="131" customFormat="1" ht="15.75" customHeight="1">
      <c r="A8" s="434"/>
      <c r="B8" s="434" t="s">
        <v>277</v>
      </c>
      <c r="C8" s="434">
        <f>C10+C14</f>
        <v>42</v>
      </c>
      <c r="D8" s="434">
        <v>0</v>
      </c>
      <c r="E8" s="434">
        <f>E10+E14</f>
        <v>22</v>
      </c>
      <c r="F8" s="434">
        <v>0</v>
      </c>
      <c r="G8" s="434">
        <f>G10+G14</f>
        <v>4</v>
      </c>
      <c r="H8" s="434">
        <v>0</v>
      </c>
      <c r="I8" s="434">
        <v>0</v>
      </c>
      <c r="J8" s="434">
        <v>0</v>
      </c>
      <c r="K8" s="434">
        <v>1</v>
      </c>
      <c r="L8" s="434">
        <v>0</v>
      </c>
      <c r="M8" s="434">
        <f>M10+M14</f>
        <v>15</v>
      </c>
      <c r="N8" s="434">
        <v>0</v>
      </c>
      <c r="O8" s="434">
        <v>0</v>
      </c>
      <c r="P8" s="434">
        <v>0</v>
      </c>
    </row>
    <row r="9" spans="1:16" s="131" customFormat="1" ht="15.75" customHeight="1">
      <c r="A9" s="435" t="s">
        <v>71</v>
      </c>
      <c r="B9" s="436" t="s">
        <v>236</v>
      </c>
      <c r="C9" s="435"/>
      <c r="D9" s="435"/>
      <c r="E9" s="435"/>
      <c r="F9" s="437"/>
      <c r="G9" s="437"/>
      <c r="H9" s="437"/>
      <c r="I9" s="437"/>
      <c r="J9" s="437"/>
      <c r="K9" s="437"/>
      <c r="L9" s="437"/>
      <c r="M9" s="437"/>
      <c r="N9" s="437"/>
      <c r="O9" s="437"/>
      <c r="P9" s="437"/>
    </row>
    <row r="10" spans="1:16" ht="15.75" customHeight="1">
      <c r="A10" s="435" t="s">
        <v>74</v>
      </c>
      <c r="B10" s="436" t="s">
        <v>320</v>
      </c>
      <c r="C10" s="435">
        <f>E10+G10+M10</f>
        <v>18</v>
      </c>
      <c r="D10" s="435">
        <v>0</v>
      </c>
      <c r="E10" s="435">
        <f>E11</f>
        <v>9</v>
      </c>
      <c r="F10" s="435">
        <v>0</v>
      </c>
      <c r="G10" s="435">
        <f>G11</f>
        <v>2</v>
      </c>
      <c r="H10" s="435">
        <v>0</v>
      </c>
      <c r="I10" s="435">
        <v>0</v>
      </c>
      <c r="J10" s="435">
        <v>0</v>
      </c>
      <c r="K10" s="435">
        <f>K11</f>
        <v>0</v>
      </c>
      <c r="L10" s="435">
        <v>0</v>
      </c>
      <c r="M10" s="435">
        <f>M11</f>
        <v>7</v>
      </c>
      <c r="N10" s="435">
        <v>0</v>
      </c>
      <c r="O10" s="435">
        <v>0</v>
      </c>
      <c r="P10" s="435">
        <v>0</v>
      </c>
    </row>
    <row r="11" spans="1:16" ht="15.75" customHeight="1">
      <c r="A11" s="437">
        <v>1</v>
      </c>
      <c r="B11" s="438" t="s">
        <v>351</v>
      </c>
      <c r="C11" s="435">
        <f>E11+G11+M11</f>
        <v>18</v>
      </c>
      <c r="D11" s="437">
        <v>0</v>
      </c>
      <c r="E11" s="437">
        <v>9</v>
      </c>
      <c r="F11" s="437">
        <v>0</v>
      </c>
      <c r="G11" s="437">
        <v>2</v>
      </c>
      <c r="H11" s="437">
        <v>0</v>
      </c>
      <c r="I11" s="437">
        <v>0</v>
      </c>
      <c r="J11" s="437">
        <v>0</v>
      </c>
      <c r="K11" s="437">
        <v>0</v>
      </c>
      <c r="L11" s="437">
        <v>0</v>
      </c>
      <c r="M11" s="437">
        <v>7</v>
      </c>
      <c r="N11" s="437">
        <v>0</v>
      </c>
      <c r="O11" s="437">
        <v>0</v>
      </c>
      <c r="P11" s="437">
        <v>0</v>
      </c>
    </row>
    <row r="12" spans="1:16" ht="15.75" customHeight="1">
      <c r="A12" s="437">
        <v>2</v>
      </c>
      <c r="B12" s="438" t="s">
        <v>352</v>
      </c>
      <c r="C12" s="437">
        <v>0</v>
      </c>
      <c r="D12" s="437">
        <v>0</v>
      </c>
      <c r="E12" s="437">
        <v>0</v>
      </c>
      <c r="F12" s="437">
        <v>0</v>
      </c>
      <c r="G12" s="437">
        <v>0</v>
      </c>
      <c r="H12" s="437">
        <v>0</v>
      </c>
      <c r="I12" s="437">
        <v>0</v>
      </c>
      <c r="J12" s="437">
        <v>0</v>
      </c>
      <c r="K12" s="437">
        <v>0</v>
      </c>
      <c r="L12" s="437">
        <v>0</v>
      </c>
      <c r="M12" s="437">
        <v>0</v>
      </c>
      <c r="N12" s="437">
        <v>0</v>
      </c>
      <c r="O12" s="437">
        <v>0</v>
      </c>
      <c r="P12" s="437">
        <v>0</v>
      </c>
    </row>
    <row r="13" spans="1:16" s="131" customFormat="1" ht="15.75" customHeight="1">
      <c r="A13" s="437">
        <v>3</v>
      </c>
      <c r="B13" s="438" t="s">
        <v>321</v>
      </c>
      <c r="C13" s="437">
        <v>0</v>
      </c>
      <c r="D13" s="437">
        <v>0</v>
      </c>
      <c r="E13" s="437">
        <v>0</v>
      </c>
      <c r="F13" s="437">
        <v>0</v>
      </c>
      <c r="G13" s="437">
        <v>0</v>
      </c>
      <c r="H13" s="437">
        <v>0</v>
      </c>
      <c r="I13" s="437">
        <v>0</v>
      </c>
      <c r="J13" s="437">
        <v>0</v>
      </c>
      <c r="K13" s="437">
        <v>0</v>
      </c>
      <c r="L13" s="437">
        <v>0</v>
      </c>
      <c r="M13" s="437">
        <v>0</v>
      </c>
      <c r="N13" s="437">
        <v>0</v>
      </c>
      <c r="O13" s="437">
        <v>0</v>
      </c>
      <c r="P13" s="437">
        <v>0</v>
      </c>
    </row>
    <row r="14" spans="1:16" ht="15.75" customHeight="1">
      <c r="A14" s="435" t="s">
        <v>75</v>
      </c>
      <c r="B14" s="436" t="s">
        <v>322</v>
      </c>
      <c r="C14" s="435">
        <f>E14+G14+K14+M14</f>
        <v>24</v>
      </c>
      <c r="D14" s="435">
        <v>0</v>
      </c>
      <c r="E14" s="435">
        <v>13</v>
      </c>
      <c r="F14" s="435">
        <v>0</v>
      </c>
      <c r="G14" s="435">
        <v>2</v>
      </c>
      <c r="H14" s="435">
        <v>0</v>
      </c>
      <c r="I14" s="435">
        <v>0</v>
      </c>
      <c r="J14" s="435">
        <v>0</v>
      </c>
      <c r="K14" s="435">
        <v>1</v>
      </c>
      <c r="L14" s="435">
        <v>0</v>
      </c>
      <c r="M14" s="435">
        <v>8</v>
      </c>
      <c r="N14" s="435">
        <v>0</v>
      </c>
      <c r="O14" s="435">
        <v>0</v>
      </c>
      <c r="P14" s="435">
        <v>0</v>
      </c>
    </row>
    <row r="15" spans="1:16" ht="15.75" customHeight="1">
      <c r="A15" s="439">
        <v>1</v>
      </c>
      <c r="B15" s="440" t="s">
        <v>294</v>
      </c>
      <c r="C15" s="439">
        <v>0</v>
      </c>
      <c r="D15" s="439">
        <v>0</v>
      </c>
      <c r="E15" s="439">
        <v>0</v>
      </c>
      <c r="F15" s="439">
        <v>0</v>
      </c>
      <c r="G15" s="439">
        <v>0</v>
      </c>
      <c r="H15" s="439">
        <v>0</v>
      </c>
      <c r="I15" s="439">
        <v>0</v>
      </c>
      <c r="J15" s="439">
        <v>0</v>
      </c>
      <c r="K15" s="439">
        <v>0</v>
      </c>
      <c r="L15" s="439">
        <v>0</v>
      </c>
      <c r="M15" s="439">
        <v>0</v>
      </c>
      <c r="N15" s="439">
        <v>0</v>
      </c>
      <c r="O15" s="439">
        <v>0</v>
      </c>
      <c r="P15" s="439">
        <v>0</v>
      </c>
    </row>
    <row r="16" spans="1:16" ht="15.75" customHeight="1">
      <c r="A16" s="439">
        <v>2</v>
      </c>
      <c r="B16" s="440" t="s">
        <v>293</v>
      </c>
      <c r="C16" s="439">
        <v>2</v>
      </c>
      <c r="D16" s="439">
        <v>0</v>
      </c>
      <c r="E16" s="439">
        <v>2</v>
      </c>
      <c r="F16" s="439">
        <v>0</v>
      </c>
      <c r="G16" s="439">
        <v>0</v>
      </c>
      <c r="H16" s="439">
        <v>0</v>
      </c>
      <c r="I16" s="439">
        <v>0</v>
      </c>
      <c r="J16" s="439">
        <v>0</v>
      </c>
      <c r="K16" s="439">
        <v>0</v>
      </c>
      <c r="L16" s="439">
        <v>0</v>
      </c>
      <c r="M16" s="439">
        <v>0</v>
      </c>
      <c r="N16" s="439">
        <v>0</v>
      </c>
      <c r="O16" s="439">
        <v>0</v>
      </c>
      <c r="P16" s="439">
        <v>0</v>
      </c>
    </row>
    <row r="17" spans="1:16" ht="15.75" customHeight="1">
      <c r="A17" s="439">
        <v>3</v>
      </c>
      <c r="B17" s="440" t="s">
        <v>286</v>
      </c>
      <c r="C17" s="439">
        <v>3</v>
      </c>
      <c r="D17" s="439">
        <v>0</v>
      </c>
      <c r="E17" s="439">
        <v>2</v>
      </c>
      <c r="F17" s="439">
        <v>0</v>
      </c>
      <c r="G17" s="439">
        <v>0</v>
      </c>
      <c r="H17" s="439">
        <v>0</v>
      </c>
      <c r="I17" s="439">
        <v>0</v>
      </c>
      <c r="J17" s="439">
        <v>0</v>
      </c>
      <c r="K17" s="439">
        <v>0</v>
      </c>
      <c r="L17" s="439">
        <v>0</v>
      </c>
      <c r="M17" s="439">
        <v>1</v>
      </c>
      <c r="N17" s="439">
        <v>0</v>
      </c>
      <c r="O17" s="439">
        <v>0</v>
      </c>
      <c r="P17" s="439">
        <v>0</v>
      </c>
    </row>
    <row r="18" spans="1:16" ht="15.75" customHeight="1">
      <c r="A18" s="441">
        <v>4</v>
      </c>
      <c r="B18" s="442" t="s">
        <v>285</v>
      </c>
      <c r="C18" s="439">
        <v>0</v>
      </c>
      <c r="D18" s="439">
        <v>0</v>
      </c>
      <c r="E18" s="439">
        <v>0</v>
      </c>
      <c r="F18" s="439">
        <v>0</v>
      </c>
      <c r="G18" s="439" t="s">
        <v>340</v>
      </c>
      <c r="H18" s="439">
        <v>0</v>
      </c>
      <c r="I18" s="439">
        <v>0</v>
      </c>
      <c r="J18" s="439">
        <v>0</v>
      </c>
      <c r="K18" s="439">
        <v>0</v>
      </c>
      <c r="L18" s="439">
        <v>0</v>
      </c>
      <c r="M18" s="439">
        <v>0</v>
      </c>
      <c r="N18" s="439">
        <v>0</v>
      </c>
      <c r="O18" s="439">
        <v>0</v>
      </c>
      <c r="P18" s="439">
        <v>0</v>
      </c>
    </row>
    <row r="19" spans="1:16" ht="15.75" customHeight="1">
      <c r="A19" s="441">
        <v>5</v>
      </c>
      <c r="B19" s="440" t="s">
        <v>297</v>
      </c>
      <c r="C19" s="439">
        <v>1</v>
      </c>
      <c r="D19" s="439">
        <v>0</v>
      </c>
      <c r="E19" s="439">
        <v>1</v>
      </c>
      <c r="F19" s="439">
        <v>0</v>
      </c>
      <c r="G19" s="439">
        <v>0</v>
      </c>
      <c r="H19" s="439">
        <v>0</v>
      </c>
      <c r="I19" s="439">
        <v>0</v>
      </c>
      <c r="J19" s="439">
        <v>0</v>
      </c>
      <c r="K19" s="439">
        <v>0</v>
      </c>
      <c r="L19" s="439">
        <v>0</v>
      </c>
      <c r="M19" s="439">
        <v>0</v>
      </c>
      <c r="N19" s="439">
        <v>0</v>
      </c>
      <c r="O19" s="439">
        <v>0</v>
      </c>
      <c r="P19" s="439">
        <v>0</v>
      </c>
    </row>
    <row r="20" spans="1:16" ht="15.75" customHeight="1">
      <c r="A20" s="441">
        <v>6</v>
      </c>
      <c r="B20" s="442" t="s">
        <v>287</v>
      </c>
      <c r="C20" s="439">
        <v>8</v>
      </c>
      <c r="D20" s="439">
        <v>0</v>
      </c>
      <c r="E20" s="439">
        <v>0</v>
      </c>
      <c r="F20" s="439">
        <v>0</v>
      </c>
      <c r="G20" s="439">
        <v>0</v>
      </c>
      <c r="H20" s="439">
        <v>0</v>
      </c>
      <c r="I20" s="439">
        <v>0</v>
      </c>
      <c r="J20" s="439">
        <v>0</v>
      </c>
      <c r="K20" s="439">
        <v>1</v>
      </c>
      <c r="L20" s="439">
        <v>0</v>
      </c>
      <c r="M20" s="439">
        <v>7</v>
      </c>
      <c r="N20" s="439">
        <v>0</v>
      </c>
      <c r="O20" s="439">
        <v>0</v>
      </c>
      <c r="P20" s="439">
        <v>0</v>
      </c>
    </row>
    <row r="21" spans="1:16" ht="15.75" customHeight="1">
      <c r="A21" s="441">
        <v>7</v>
      </c>
      <c r="B21" s="440" t="s">
        <v>289</v>
      </c>
      <c r="C21" s="439">
        <v>0</v>
      </c>
      <c r="D21" s="439">
        <v>0</v>
      </c>
      <c r="E21" s="439">
        <v>0</v>
      </c>
      <c r="F21" s="439">
        <v>0</v>
      </c>
      <c r="G21" s="439">
        <v>0</v>
      </c>
      <c r="H21" s="439">
        <v>0</v>
      </c>
      <c r="I21" s="439">
        <v>0</v>
      </c>
      <c r="J21" s="439">
        <v>0</v>
      </c>
      <c r="K21" s="439">
        <v>0</v>
      </c>
      <c r="L21" s="443">
        <v>0</v>
      </c>
      <c r="M21" s="439">
        <v>0</v>
      </c>
      <c r="N21" s="439">
        <v>0</v>
      </c>
      <c r="O21" s="439">
        <v>0</v>
      </c>
      <c r="P21" s="439">
        <v>0</v>
      </c>
    </row>
    <row r="22" spans="1:16" ht="15.75" customHeight="1">
      <c r="A22" s="441">
        <v>8</v>
      </c>
      <c r="B22" s="440" t="s">
        <v>314</v>
      </c>
      <c r="C22" s="439">
        <v>4</v>
      </c>
      <c r="D22" s="439">
        <v>0</v>
      </c>
      <c r="E22" s="439">
        <v>2</v>
      </c>
      <c r="F22" s="439">
        <v>0</v>
      </c>
      <c r="G22" s="439">
        <v>0</v>
      </c>
      <c r="H22" s="439">
        <v>0</v>
      </c>
      <c r="I22" s="439">
        <v>0</v>
      </c>
      <c r="J22" s="439">
        <v>0</v>
      </c>
      <c r="K22" s="439">
        <v>0</v>
      </c>
      <c r="L22" s="443">
        <v>0</v>
      </c>
      <c r="M22" s="439">
        <v>2</v>
      </c>
      <c r="N22" s="439">
        <v>0</v>
      </c>
      <c r="O22" s="439">
        <v>0</v>
      </c>
      <c r="P22" s="439">
        <v>0</v>
      </c>
    </row>
    <row r="23" spans="1:16" ht="15.75" customHeight="1">
      <c r="A23" s="441">
        <v>9</v>
      </c>
      <c r="B23" s="440" t="s">
        <v>290</v>
      </c>
      <c r="C23" s="439">
        <v>0</v>
      </c>
      <c r="D23" s="439">
        <v>0</v>
      </c>
      <c r="E23" s="439">
        <v>0</v>
      </c>
      <c r="F23" s="439">
        <v>0</v>
      </c>
      <c r="G23" s="439">
        <v>0</v>
      </c>
      <c r="H23" s="439">
        <v>0</v>
      </c>
      <c r="I23" s="439">
        <v>0</v>
      </c>
      <c r="J23" s="439">
        <v>0</v>
      </c>
      <c r="K23" s="439">
        <v>0</v>
      </c>
      <c r="L23" s="443">
        <v>0</v>
      </c>
      <c r="M23" s="439">
        <v>0</v>
      </c>
      <c r="N23" s="439">
        <v>0</v>
      </c>
      <c r="O23" s="439">
        <v>0</v>
      </c>
      <c r="P23" s="439">
        <v>0</v>
      </c>
    </row>
    <row r="24" spans="1:16" ht="15.75" customHeight="1">
      <c r="A24" s="441">
        <v>10</v>
      </c>
      <c r="B24" s="440" t="s">
        <v>291</v>
      </c>
      <c r="C24" s="439">
        <v>0</v>
      </c>
      <c r="D24" s="439">
        <v>0</v>
      </c>
      <c r="E24" s="439">
        <v>0</v>
      </c>
      <c r="F24" s="439">
        <v>0</v>
      </c>
      <c r="G24" s="439">
        <v>0</v>
      </c>
      <c r="H24" s="439">
        <v>0</v>
      </c>
      <c r="I24" s="439">
        <v>0</v>
      </c>
      <c r="J24" s="439">
        <v>0</v>
      </c>
      <c r="K24" s="439">
        <v>0</v>
      </c>
      <c r="L24" s="443">
        <v>0</v>
      </c>
      <c r="M24" s="439">
        <v>0</v>
      </c>
      <c r="N24" s="439">
        <v>0</v>
      </c>
      <c r="O24" s="439">
        <v>0</v>
      </c>
      <c r="P24" s="439">
        <v>0</v>
      </c>
    </row>
    <row r="25" spans="1:16" ht="15.75" customHeight="1">
      <c r="A25" s="441">
        <v>11</v>
      </c>
      <c r="B25" s="440" t="s">
        <v>301</v>
      </c>
      <c r="C25" s="439">
        <v>3</v>
      </c>
      <c r="D25" s="439">
        <v>0</v>
      </c>
      <c r="E25" s="439">
        <v>3</v>
      </c>
      <c r="F25" s="439">
        <v>0</v>
      </c>
      <c r="G25" s="439">
        <v>0</v>
      </c>
      <c r="H25" s="439">
        <v>0</v>
      </c>
      <c r="I25" s="439">
        <v>0</v>
      </c>
      <c r="J25" s="439">
        <v>0</v>
      </c>
      <c r="K25" s="443">
        <v>0</v>
      </c>
      <c r="L25" s="443">
        <v>0</v>
      </c>
      <c r="M25" s="439">
        <v>0</v>
      </c>
      <c r="N25" s="439">
        <v>0</v>
      </c>
      <c r="O25" s="439">
        <v>0</v>
      </c>
      <c r="P25" s="439">
        <v>0</v>
      </c>
    </row>
    <row r="26" spans="1:16" ht="15.75">
      <c r="A26" s="441">
        <v>12</v>
      </c>
      <c r="B26" s="440" t="s">
        <v>315</v>
      </c>
      <c r="C26" s="439">
        <v>5</v>
      </c>
      <c r="D26" s="439">
        <v>0</v>
      </c>
      <c r="E26" s="439">
        <v>3</v>
      </c>
      <c r="F26" s="439">
        <v>0</v>
      </c>
      <c r="G26" s="439">
        <v>2</v>
      </c>
      <c r="H26" s="439">
        <v>0</v>
      </c>
      <c r="I26" s="439">
        <v>0</v>
      </c>
      <c r="J26" s="439">
        <v>0</v>
      </c>
      <c r="K26" s="443">
        <v>0</v>
      </c>
      <c r="L26" s="443">
        <v>0</v>
      </c>
      <c r="M26" s="439">
        <v>0</v>
      </c>
      <c r="N26" s="439">
        <v>0</v>
      </c>
      <c r="O26" s="439">
        <v>0</v>
      </c>
      <c r="P26" s="439">
        <v>0</v>
      </c>
    </row>
    <row r="27" spans="1:16" ht="15.75">
      <c r="A27" s="444">
        <v>13</v>
      </c>
      <c r="B27" s="445" t="s">
        <v>292</v>
      </c>
      <c r="C27" s="446">
        <v>0</v>
      </c>
      <c r="D27" s="446">
        <v>0</v>
      </c>
      <c r="E27" s="446">
        <v>0</v>
      </c>
      <c r="F27" s="446">
        <v>0</v>
      </c>
      <c r="G27" s="446">
        <v>0</v>
      </c>
      <c r="H27" s="446">
        <v>0</v>
      </c>
      <c r="I27" s="446">
        <v>0</v>
      </c>
      <c r="J27" s="446">
        <v>0</v>
      </c>
      <c r="K27" s="446">
        <v>0</v>
      </c>
      <c r="L27" s="446">
        <v>0</v>
      </c>
      <c r="M27" s="446">
        <v>0</v>
      </c>
      <c r="N27" s="446">
        <v>0</v>
      </c>
      <c r="O27" s="446">
        <v>0</v>
      </c>
      <c r="P27" s="446">
        <v>0</v>
      </c>
    </row>
    <row r="28" spans="1:16" ht="15.75">
      <c r="A28" s="429"/>
      <c r="B28" s="433"/>
      <c r="C28" s="429"/>
      <c r="D28" s="429"/>
      <c r="E28" s="429"/>
      <c r="F28" s="429"/>
      <c r="G28" s="429"/>
      <c r="H28" s="429"/>
      <c r="I28" s="429"/>
      <c r="J28" s="712"/>
      <c r="K28" s="712"/>
      <c r="L28" s="712"/>
      <c r="M28" s="712"/>
      <c r="N28" s="712"/>
      <c r="O28" s="712"/>
      <c r="P28" s="712"/>
    </row>
  </sheetData>
  <sheetProtection/>
  <mergeCells count="12">
    <mergeCell ref="A3:P3"/>
    <mergeCell ref="C5:D5"/>
    <mergeCell ref="A5:A6"/>
    <mergeCell ref="A4:P4"/>
    <mergeCell ref="M5:N5"/>
    <mergeCell ref="B5:B6"/>
    <mergeCell ref="E5:F5"/>
    <mergeCell ref="G5:H5"/>
    <mergeCell ref="J28:P28"/>
    <mergeCell ref="I5:J5"/>
    <mergeCell ref="K5:L5"/>
    <mergeCell ref="O5:P5"/>
  </mergeCells>
  <printOptions horizontalCentered="1"/>
  <pageMargins left="0.5" right="0.5" top="0.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lavanhung</cp:lastModifiedBy>
  <cp:lastPrinted>2017-08-09T07:57:52Z</cp:lastPrinted>
  <dcterms:created xsi:type="dcterms:W3CDTF">2008-10-01T06:28:25Z</dcterms:created>
  <dcterms:modified xsi:type="dcterms:W3CDTF">2017-12-01T02:57:46Z</dcterms:modified>
  <cp:category/>
  <cp:version/>
  <cp:contentType/>
  <cp:contentStatus/>
</cp:coreProperties>
</file>